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F289"/>
  <c r="H288"/>
  <c r="E288" s="1"/>
  <c r="B288" s="1"/>
  <c r="G288"/>
  <c r="F288"/>
  <c r="F287"/>
  <c r="F286"/>
  <c r="H285"/>
  <c r="G285"/>
  <c r="F285"/>
  <c r="E285"/>
  <c r="B285" s="1"/>
  <c r="H284"/>
  <c r="G284"/>
  <c r="F284"/>
  <c r="H283"/>
  <c r="G283"/>
  <c r="F283"/>
  <c r="F282"/>
  <c r="H281"/>
  <c r="E281" s="1"/>
  <c r="B281" s="1"/>
  <c r="G281"/>
  <c r="F281"/>
  <c r="H280"/>
  <c r="G280"/>
  <c r="F280"/>
  <c r="E280"/>
  <c r="B280" s="1"/>
  <c r="H279"/>
  <c r="G279"/>
  <c r="F279"/>
  <c r="F278"/>
  <c r="F277"/>
  <c r="F276"/>
  <c r="F275"/>
  <c r="L274"/>
  <c r="H274"/>
  <c r="F274"/>
  <c r="I273"/>
  <c r="E273" s="1"/>
  <c r="B273" s="1"/>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E226"/>
  <c r="H225"/>
  <c r="G225"/>
  <c r="F225"/>
  <c r="M224"/>
  <c r="L224"/>
  <c r="E224"/>
  <c r="M223"/>
  <c r="L223"/>
  <c r="F223"/>
  <c r="E223"/>
  <c r="B223"/>
  <c r="M222"/>
  <c r="L222"/>
  <c r="F222" s="1"/>
  <c r="E222"/>
  <c r="M221"/>
  <c r="L221"/>
  <c r="E221"/>
  <c r="M220"/>
  <c r="L220"/>
  <c r="E220"/>
  <c r="M219"/>
  <c r="L219"/>
  <c r="E219"/>
  <c r="M218"/>
  <c r="L218"/>
  <c r="E218"/>
  <c r="M217"/>
  <c r="L217"/>
  <c r="E217"/>
  <c r="M216"/>
  <c r="L216"/>
  <c r="E216"/>
  <c r="M215"/>
  <c r="L215"/>
  <c r="F215"/>
  <c r="E215"/>
  <c r="B215"/>
  <c r="M214"/>
  <c r="L214"/>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E158"/>
  <c r="B158"/>
  <c r="H157"/>
  <c r="G157"/>
  <c r="F157"/>
  <c r="E157"/>
  <c r="B157" s="1"/>
  <c r="H156"/>
  <c r="G156"/>
  <c r="F156"/>
  <c r="E156"/>
  <c r="B156"/>
  <c r="H155"/>
  <c r="G155"/>
  <c r="F155"/>
  <c r="E155"/>
  <c r="B155" s="1"/>
  <c r="H154"/>
  <c r="G154"/>
  <c r="F154"/>
  <c r="E154"/>
  <c r="B154"/>
  <c r="H153"/>
  <c r="G153"/>
  <c r="F153"/>
  <c r="E153"/>
  <c r="B153" s="1"/>
  <c r="H152"/>
  <c r="E152" s="1"/>
  <c r="B152" s="1"/>
  <c r="G152"/>
  <c r="F152"/>
  <c r="H151"/>
  <c r="G151"/>
  <c r="F151"/>
  <c r="E151"/>
  <c r="B151" s="1"/>
  <c r="H150"/>
  <c r="G150"/>
  <c r="F150"/>
  <c r="E150"/>
  <c r="B150"/>
  <c r="H149"/>
  <c r="G149"/>
  <c r="F149"/>
  <c r="E149"/>
  <c r="B149" s="1"/>
  <c r="H148"/>
  <c r="E148" s="1"/>
  <c r="B148" s="1"/>
  <c r="G148"/>
  <c r="F148"/>
  <c r="H147"/>
  <c r="G147"/>
  <c r="F147"/>
  <c r="E147"/>
  <c r="B147" s="1"/>
  <c r="H146"/>
  <c r="E146" s="1"/>
  <c r="B146" s="1"/>
  <c r="G146"/>
  <c r="F146"/>
  <c r="H145"/>
  <c r="G145"/>
  <c r="F145"/>
  <c r="E145"/>
  <c r="B145" s="1"/>
  <c r="H144"/>
  <c r="G144"/>
  <c r="F144"/>
  <c r="E144"/>
  <c r="B144"/>
  <c r="H143"/>
  <c r="G143"/>
  <c r="F143"/>
  <c r="E143"/>
  <c r="B143" s="1"/>
  <c r="F142"/>
  <c r="H141"/>
  <c r="G141"/>
  <c r="F141"/>
  <c r="E141"/>
  <c r="B141" s="1"/>
  <c r="H140"/>
  <c r="G140"/>
  <c r="F140"/>
  <c r="E140"/>
  <c r="B140"/>
  <c r="H139"/>
  <c r="G139"/>
  <c r="F139"/>
  <c r="E139"/>
  <c r="B139" s="1"/>
  <c r="H138"/>
  <c r="E138" s="1"/>
  <c r="B138" s="1"/>
  <c r="G138"/>
  <c r="F138"/>
  <c r="H137"/>
  <c r="G137"/>
  <c r="F137"/>
  <c r="E137"/>
  <c r="B137" s="1"/>
  <c r="H136"/>
  <c r="E136" s="1"/>
  <c r="B136" s="1"/>
  <c r="G136"/>
  <c r="F136"/>
  <c r="H135"/>
  <c r="G135"/>
  <c r="F135"/>
  <c r="E135"/>
  <c r="B135" s="1"/>
  <c r="H134"/>
  <c r="G134"/>
  <c r="F134"/>
  <c r="E134"/>
  <c r="B134"/>
  <c r="H133"/>
  <c r="G133"/>
  <c r="F133"/>
  <c r="E133"/>
  <c r="B133" s="1"/>
  <c r="H132"/>
  <c r="G132"/>
  <c r="F132"/>
  <c r="E132"/>
  <c r="B132"/>
  <c r="H131"/>
  <c r="G131"/>
  <c r="F131"/>
  <c r="E131"/>
  <c r="B131" s="1"/>
  <c r="H130"/>
  <c r="G130"/>
  <c r="F130"/>
  <c r="E130"/>
  <c r="B130"/>
  <c r="H129"/>
  <c r="G129"/>
  <c r="F129"/>
  <c r="E129"/>
  <c r="B129" s="1"/>
  <c r="H128"/>
  <c r="G128"/>
  <c r="F128"/>
  <c r="E128"/>
  <c r="B128"/>
  <c r="H127"/>
  <c r="G127"/>
  <c r="F127"/>
  <c r="E127"/>
  <c r="B127" s="1"/>
  <c r="H126"/>
  <c r="G126"/>
  <c r="F126"/>
  <c r="E126"/>
  <c r="B126"/>
  <c r="H125"/>
  <c r="G125"/>
  <c r="F125"/>
  <c r="E125"/>
  <c r="B125" s="1"/>
  <c r="H124"/>
  <c r="E124" s="1"/>
  <c r="B124" s="1"/>
  <c r="G124"/>
  <c r="F124"/>
  <c r="H123"/>
  <c r="G123"/>
  <c r="F123"/>
  <c r="E123"/>
  <c r="B123" s="1"/>
  <c r="H122"/>
  <c r="E122" s="1"/>
  <c r="B122" s="1"/>
  <c r="G122"/>
  <c r="F122"/>
  <c r="H121"/>
  <c r="G121"/>
  <c r="F121"/>
  <c r="E121"/>
  <c r="B121" s="1"/>
  <c r="H120"/>
  <c r="E120" s="1"/>
  <c r="B120" s="1"/>
  <c r="G120"/>
  <c r="F120"/>
  <c r="H119"/>
  <c r="G119"/>
  <c r="F119"/>
  <c r="E119"/>
  <c r="B119" s="1"/>
  <c r="H118"/>
  <c r="G118"/>
  <c r="F118"/>
  <c r="E118"/>
  <c r="B118"/>
  <c r="H117"/>
  <c r="G117"/>
  <c r="F117"/>
  <c r="E117"/>
  <c r="B117" s="1"/>
  <c r="H116"/>
  <c r="E116" s="1"/>
  <c r="B116" s="1"/>
  <c r="G116"/>
  <c r="F116"/>
  <c r="H115"/>
  <c r="G115"/>
  <c r="F115"/>
  <c r="E115"/>
  <c r="B115" s="1"/>
  <c r="H114"/>
  <c r="G114"/>
  <c r="F114"/>
  <c r="E114"/>
  <c r="B114"/>
  <c r="H113"/>
  <c r="G113"/>
  <c r="F113"/>
  <c r="E113"/>
  <c r="B113" s="1"/>
  <c r="H112"/>
  <c r="G112"/>
  <c r="F112"/>
  <c r="E112"/>
  <c r="B112"/>
  <c r="H111"/>
  <c r="G111"/>
  <c r="F111"/>
  <c r="E111"/>
  <c r="B111" s="1"/>
  <c r="H110"/>
  <c r="E110" s="1"/>
  <c r="B110" s="1"/>
  <c r="G110"/>
  <c r="F110"/>
  <c r="H109"/>
  <c r="G109"/>
  <c r="F109"/>
  <c r="E109"/>
  <c r="B109" s="1"/>
  <c r="H108"/>
  <c r="E108" s="1"/>
  <c r="B108" s="1"/>
  <c r="G108"/>
  <c r="F108"/>
  <c r="H107"/>
  <c r="G107"/>
  <c r="F107"/>
  <c r="E107"/>
  <c r="B107" s="1"/>
  <c r="H106"/>
  <c r="G106"/>
  <c r="F106"/>
  <c r="E106"/>
  <c r="B106"/>
  <c r="H105"/>
  <c r="G105"/>
  <c r="F105"/>
  <c r="E105"/>
  <c r="B105" s="1"/>
  <c r="H104"/>
  <c r="E104" s="1"/>
  <c r="B104" s="1"/>
  <c r="G104"/>
  <c r="F104"/>
  <c r="H103"/>
  <c r="G103"/>
  <c r="F103"/>
  <c r="E103"/>
  <c r="B103" s="1"/>
  <c r="H102"/>
  <c r="E102" s="1"/>
  <c r="B102" s="1"/>
  <c r="G102"/>
  <c r="F102"/>
  <c r="H101"/>
  <c r="G101"/>
  <c r="F101"/>
  <c r="E101"/>
  <c r="B101" s="1"/>
  <c r="H100"/>
  <c r="G100"/>
  <c r="F100"/>
  <c r="E100"/>
  <c r="B100"/>
  <c r="H99"/>
  <c r="G99"/>
  <c r="F99"/>
  <c r="E99"/>
  <c r="B99" s="1"/>
  <c r="H98"/>
  <c r="E98" s="1"/>
  <c r="B98" s="1"/>
  <c r="G98"/>
  <c r="F98"/>
  <c r="H97"/>
  <c r="G97"/>
  <c r="F97"/>
  <c r="E97"/>
  <c r="B97" s="1"/>
  <c r="H96"/>
  <c r="E96" s="1"/>
  <c r="B96" s="1"/>
  <c r="G96"/>
  <c r="F96"/>
  <c r="H95"/>
  <c r="G95"/>
  <c r="F95"/>
  <c r="E95"/>
  <c r="B95" s="1"/>
  <c r="H94"/>
  <c r="G94"/>
  <c r="F94"/>
  <c r="E94"/>
  <c r="B94" s="1"/>
  <c r="H93"/>
  <c r="G93"/>
  <c r="F93"/>
  <c r="E93"/>
  <c r="B93" s="1"/>
  <c r="H92"/>
  <c r="G92"/>
  <c r="F92"/>
  <c r="E92"/>
  <c r="B92"/>
  <c r="H91"/>
  <c r="G91"/>
  <c r="F91"/>
  <c r="E91"/>
  <c r="B91" s="1"/>
  <c r="H90"/>
  <c r="G90"/>
  <c r="F90"/>
  <c r="E90"/>
  <c r="B90"/>
  <c r="H89"/>
  <c r="G89"/>
  <c r="F89"/>
  <c r="E89"/>
  <c r="B89" s="1"/>
  <c r="H88"/>
  <c r="E88" s="1"/>
  <c r="B88" s="1"/>
  <c r="G88"/>
  <c r="F88"/>
  <c r="H87"/>
  <c r="G87"/>
  <c r="F87"/>
  <c r="E87"/>
  <c r="B87" s="1"/>
  <c r="H86"/>
  <c r="G86"/>
  <c r="F86"/>
  <c r="E86"/>
  <c r="B86"/>
  <c r="H85"/>
  <c r="G85"/>
  <c r="F85"/>
  <c r="E85"/>
  <c r="B85" s="1"/>
  <c r="H84"/>
  <c r="E84" s="1"/>
  <c r="B84" s="1"/>
  <c r="G84"/>
  <c r="F84"/>
  <c r="H83"/>
  <c r="G83"/>
  <c r="F83"/>
  <c r="E83"/>
  <c r="B83" s="1"/>
  <c r="H82"/>
  <c r="G82"/>
  <c r="F82"/>
  <c r="E82"/>
  <c r="B82" s="1"/>
  <c r="H81"/>
  <c r="G81"/>
  <c r="F81"/>
  <c r="E81"/>
  <c r="B81" s="1"/>
  <c r="H80"/>
  <c r="G80"/>
  <c r="F80"/>
  <c r="E80"/>
  <c r="B80" s="1"/>
  <c r="H79"/>
  <c r="G79"/>
  <c r="F79"/>
  <c r="E79"/>
  <c r="B79" s="1"/>
  <c r="H78"/>
  <c r="G78"/>
  <c r="F78"/>
  <c r="E78"/>
  <c r="B78"/>
  <c r="H77"/>
  <c r="G77"/>
  <c r="F77"/>
  <c r="E77"/>
  <c r="B77" s="1"/>
  <c r="H76"/>
  <c r="E76" s="1"/>
  <c r="B76" s="1"/>
  <c r="G76"/>
  <c r="F76"/>
  <c r="H75"/>
  <c r="G75"/>
  <c r="F75"/>
  <c r="E75"/>
  <c r="B75" s="1"/>
  <c r="H74"/>
  <c r="G74"/>
  <c r="F74"/>
  <c r="E74"/>
  <c r="B74"/>
  <c r="H73"/>
  <c r="G73"/>
  <c r="F73"/>
  <c r="E73"/>
  <c r="B73" s="1"/>
  <c r="H72"/>
  <c r="G72"/>
  <c r="F72"/>
  <c r="E72"/>
  <c r="B72"/>
  <c r="H71"/>
  <c r="G71"/>
  <c r="F71"/>
  <c r="E71"/>
  <c r="B71" s="1"/>
  <c r="H70"/>
  <c r="G70"/>
  <c r="F70"/>
  <c r="E70"/>
  <c r="B70"/>
  <c r="H69"/>
  <c r="E69" s="1"/>
  <c r="B69" s="1"/>
  <c r="G69"/>
  <c r="F69"/>
  <c r="H68"/>
  <c r="G68"/>
  <c r="F68"/>
  <c r="H67"/>
  <c r="E67" s="1"/>
  <c r="B67" s="1"/>
  <c r="G67"/>
  <c r="F67"/>
  <c r="H66"/>
  <c r="G66"/>
  <c r="F66"/>
  <c r="E66"/>
  <c r="B66"/>
  <c r="H65"/>
  <c r="G65"/>
  <c r="F65"/>
  <c r="E65"/>
  <c r="B65" s="1"/>
  <c r="H64"/>
  <c r="G64"/>
  <c r="F64"/>
  <c r="E64"/>
  <c r="B64"/>
  <c r="H63"/>
  <c r="G63"/>
  <c r="F63"/>
  <c r="E63"/>
  <c r="B63" s="1"/>
  <c r="H62"/>
  <c r="G62"/>
  <c r="F62"/>
  <c r="E62"/>
  <c r="B62" s="1"/>
  <c r="H61"/>
  <c r="G61"/>
  <c r="F61"/>
  <c r="E61"/>
  <c r="B61"/>
  <c r="H60"/>
  <c r="G60"/>
  <c r="F60"/>
  <c r="E60"/>
  <c r="B60" s="1"/>
  <c r="H59"/>
  <c r="E59" s="1"/>
  <c r="B59" s="1"/>
  <c r="G59"/>
  <c r="F59"/>
  <c r="H58"/>
  <c r="E58" s="1"/>
  <c r="B58" s="1"/>
  <c r="G58"/>
  <c r="F58"/>
  <c r="H57"/>
  <c r="G57"/>
  <c r="F57"/>
  <c r="H56"/>
  <c r="E56" s="1"/>
  <c r="B56" s="1"/>
  <c r="G56"/>
  <c r="F56"/>
  <c r="H55"/>
  <c r="G55"/>
  <c r="F55"/>
  <c r="E55"/>
  <c r="B55"/>
  <c r="H54"/>
  <c r="G54"/>
  <c r="F54"/>
  <c r="E54"/>
  <c r="B54" s="1"/>
  <c r="H53"/>
  <c r="G53"/>
  <c r="F53"/>
  <c r="E53"/>
  <c r="B53"/>
  <c r="H52"/>
  <c r="G52"/>
  <c r="F52"/>
  <c r="E52"/>
  <c r="B52" s="1"/>
  <c r="H51"/>
  <c r="G51"/>
  <c r="F51"/>
  <c r="E51"/>
  <c r="B51"/>
  <c r="H50"/>
  <c r="G50"/>
  <c r="F50"/>
  <c r="E50"/>
  <c r="B50" s="1"/>
  <c r="H49"/>
  <c r="E49" s="1"/>
  <c r="B49" s="1"/>
  <c r="G49"/>
  <c r="F49"/>
  <c r="H48"/>
  <c r="G48"/>
  <c r="F48"/>
  <c r="E48"/>
  <c r="B48" s="1"/>
  <c r="H47"/>
  <c r="E47" s="1"/>
  <c r="B47" s="1"/>
  <c r="G47"/>
  <c r="F47"/>
  <c r="H46"/>
  <c r="G46"/>
  <c r="F46"/>
  <c r="E46"/>
  <c r="B46" s="1"/>
  <c r="H45"/>
  <c r="G45"/>
  <c r="F45"/>
  <c r="H44"/>
  <c r="E44" s="1"/>
  <c r="B44" s="1"/>
  <c r="G44"/>
  <c r="F44"/>
  <c r="H43"/>
  <c r="G43"/>
  <c r="F43"/>
  <c r="H42"/>
  <c r="E42" s="1"/>
  <c r="B42" s="1"/>
  <c r="G42"/>
  <c r="F42"/>
  <c r="H41"/>
  <c r="E41" s="1"/>
  <c r="B41" s="1"/>
  <c r="G41"/>
  <c r="F41"/>
  <c r="H40"/>
  <c r="E40" s="1"/>
  <c r="B40" s="1"/>
  <c r="G40"/>
  <c r="F40"/>
  <c r="H39"/>
  <c r="G39"/>
  <c r="F39"/>
  <c r="H38"/>
  <c r="G38"/>
  <c r="F38"/>
  <c r="E38"/>
  <c r="B38" s="1"/>
  <c r="H37"/>
  <c r="G37"/>
  <c r="F37"/>
  <c r="H36"/>
  <c r="G36"/>
  <c r="F36"/>
  <c r="E36"/>
  <c r="B36" s="1"/>
  <c r="H35"/>
  <c r="G35"/>
  <c r="F35"/>
  <c r="E35"/>
  <c r="B35"/>
  <c r="H34"/>
  <c r="G34"/>
  <c r="F34"/>
  <c r="H33"/>
  <c r="G33"/>
  <c r="F33"/>
  <c r="E33"/>
  <c r="B33"/>
  <c r="H32"/>
  <c r="G32"/>
  <c r="F32"/>
  <c r="E32"/>
  <c r="B32" s="1"/>
  <c r="H31"/>
  <c r="G31"/>
  <c r="F31"/>
  <c r="E31"/>
  <c r="B31"/>
  <c r="H30"/>
  <c r="G30"/>
  <c r="F30"/>
  <c r="E30"/>
  <c r="B30" s="1"/>
  <c r="H29"/>
  <c r="G29"/>
  <c r="F29"/>
  <c r="E29"/>
  <c r="B29"/>
  <c r="H28"/>
  <c r="G28"/>
  <c r="F28"/>
  <c r="E28"/>
  <c r="B28" s="1"/>
  <c r="H27"/>
  <c r="G27"/>
  <c r="F27"/>
  <c r="E27"/>
  <c r="B27" s="1"/>
  <c r="H26"/>
  <c r="G26"/>
  <c r="F26"/>
  <c r="H25"/>
  <c r="E25" s="1"/>
  <c r="B25" s="1"/>
  <c r="G25"/>
  <c r="F25"/>
  <c r="H24"/>
  <c r="G24"/>
  <c r="F24"/>
  <c r="E24"/>
  <c r="B24" s="1"/>
  <c r="H23"/>
  <c r="G23"/>
  <c r="F23"/>
  <c r="E23"/>
  <c r="B23"/>
  <c r="H22"/>
  <c r="G22"/>
  <c r="F22"/>
  <c r="E22"/>
  <c r="B22" s="1"/>
  <c r="H21"/>
  <c r="G21"/>
  <c r="F21"/>
  <c r="F20"/>
  <c r="F4"/>
  <c r="O3"/>
  <c r="G274" s="1"/>
  <c r="E274" s="1"/>
  <c r="B274" s="1"/>
  <c r="I3"/>
  <c r="H3"/>
  <c r="G3"/>
  <c r="D101" i="8"/>
  <c r="D95"/>
  <c r="D90"/>
  <c r="D85"/>
  <c r="D80"/>
  <c r="D75"/>
  <c r="D70"/>
  <c r="D65"/>
  <c r="D60"/>
  <c r="D55"/>
  <c r="D50"/>
  <c r="D44"/>
  <c r="D36"/>
  <c r="D26"/>
  <c r="D18"/>
  <c r="D8"/>
  <c r="E44" i="7"/>
  <c r="D44"/>
  <c r="E39"/>
  <c r="D39"/>
  <c r="E38"/>
  <c r="D38"/>
  <c r="E30"/>
  <c r="D30"/>
  <c r="C1461" i="1" s="1"/>
  <c r="E23" i="7"/>
  <c r="D23"/>
  <c r="E22"/>
  <c r="D22"/>
  <c r="C1453" i="1" s="1"/>
  <c r="E14" i="7"/>
  <c r="D14"/>
  <c r="E7"/>
  <c r="D7"/>
  <c r="E6"/>
  <c r="D6"/>
  <c r="E5"/>
  <c r="D5"/>
  <c r="C1436" i="1" s="1"/>
  <c r="F140" i="6"/>
  <c r="F139"/>
  <c r="F138"/>
  <c r="F137"/>
  <c r="F136"/>
  <c r="F135"/>
  <c r="F134"/>
  <c r="F133"/>
  <c r="F132"/>
  <c r="F131"/>
  <c r="E130"/>
  <c r="E129" s="1"/>
  <c r="D130"/>
  <c r="F130" s="1"/>
  <c r="D129"/>
  <c r="F129" s="1"/>
  <c r="F128"/>
  <c r="F127"/>
  <c r="F126"/>
  <c r="F125"/>
  <c r="F124"/>
  <c r="F123"/>
  <c r="E122"/>
  <c r="D122"/>
  <c r="F122" s="1"/>
  <c r="F121"/>
  <c r="F120"/>
  <c r="F119"/>
  <c r="E118"/>
  <c r="D118"/>
  <c r="F117"/>
  <c r="F116"/>
  <c r="E115"/>
  <c r="D115"/>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1"/>
  <c r="F80"/>
  <c r="F79"/>
  <c r="F78"/>
  <c r="F77"/>
  <c r="F76"/>
  <c r="E75"/>
  <c r="D75"/>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E35" s="1"/>
  <c r="D43"/>
  <c r="F42"/>
  <c r="F41"/>
  <c r="F40"/>
  <c r="E39"/>
  <c r="D39"/>
  <c r="F39" s="1"/>
  <c r="F38"/>
  <c r="F37"/>
  <c r="E36"/>
  <c r="D36"/>
  <c r="F34"/>
  <c r="F33"/>
  <c r="F32"/>
  <c r="F31"/>
  <c r="F30"/>
  <c r="F29"/>
  <c r="E28"/>
  <c r="D28"/>
  <c r="F27"/>
  <c r="F26"/>
  <c r="F25"/>
  <c r="F24"/>
  <c r="F23"/>
  <c r="E22"/>
  <c r="D22"/>
  <c r="F22" s="1"/>
  <c r="F21"/>
  <c r="F20"/>
  <c r="F19"/>
  <c r="F18"/>
  <c r="F17"/>
  <c r="F16"/>
  <c r="F15"/>
  <c r="F14"/>
  <c r="E13"/>
  <c r="D13"/>
  <c r="F13" s="1"/>
  <c r="F12"/>
  <c r="F11"/>
  <c r="E10"/>
  <c r="D10"/>
  <c r="F10" s="1"/>
  <c r="F9"/>
  <c r="F8"/>
  <c r="F7"/>
  <c r="E6"/>
  <c r="E5" s="1"/>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F246" s="1"/>
  <c r="E245"/>
  <c r="F244"/>
  <c r="F243"/>
  <c r="E242"/>
  <c r="D242"/>
  <c r="F242" s="1"/>
  <c r="F241"/>
  <c r="F240"/>
  <c r="E239"/>
  <c r="E238" s="1"/>
  <c r="E237" s="1"/>
  <c r="D239"/>
  <c r="F239" s="1"/>
  <c r="D238"/>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292" i="9" s="1"/>
  <c r="D206" i="5"/>
  <c r="G292" i="9" s="1"/>
  <c r="F205" i="5"/>
  <c r="F204"/>
  <c r="F203"/>
  <c r="F202"/>
  <c r="F201"/>
  <c r="F200"/>
  <c r="F199"/>
  <c r="E198"/>
  <c r="D198"/>
  <c r="F198" s="1"/>
  <c r="F197"/>
  <c r="F196"/>
  <c r="F195"/>
  <c r="F194"/>
  <c r="F193"/>
  <c r="F192"/>
  <c r="E191"/>
  <c r="D191"/>
  <c r="D190" s="1"/>
  <c r="E190"/>
  <c r="H291" i="9" s="1"/>
  <c r="F189" i="5"/>
  <c r="F188"/>
  <c r="F187"/>
  <c r="F186"/>
  <c r="F185"/>
  <c r="F184"/>
  <c r="F183"/>
  <c r="F182"/>
  <c r="F181"/>
  <c r="E180"/>
  <c r="E177" s="1"/>
  <c r="H289" i="9" s="1"/>
  <c r="D180" i="5"/>
  <c r="F180" s="1"/>
  <c r="F179"/>
  <c r="F178"/>
  <c r="F173"/>
  <c r="F172"/>
  <c r="F171"/>
  <c r="E170"/>
  <c r="D170"/>
  <c r="F170" s="1"/>
  <c r="F169"/>
  <c r="F168"/>
  <c r="F167"/>
  <c r="F166"/>
  <c r="F165"/>
  <c r="E164"/>
  <c r="D164"/>
  <c r="F164" s="1"/>
  <c r="F163"/>
  <c r="F162"/>
  <c r="F161"/>
  <c r="F160"/>
  <c r="F159"/>
  <c r="F158"/>
  <c r="F157"/>
  <c r="F156"/>
  <c r="F155"/>
  <c r="F154"/>
  <c r="F153"/>
  <c r="F152"/>
  <c r="F151"/>
  <c r="F150"/>
  <c r="E149"/>
  <c r="D149"/>
  <c r="G287" i="9" s="1"/>
  <c r="F148" i="5"/>
  <c r="F147"/>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E78" s="1"/>
  <c r="D79"/>
  <c r="F79" s="1"/>
  <c r="D78"/>
  <c r="F78" s="1"/>
  <c r="F77"/>
  <c r="F76"/>
  <c r="F75"/>
  <c r="F74"/>
  <c r="F73"/>
  <c r="F72"/>
  <c r="F71"/>
  <c r="E70"/>
  <c r="D70"/>
  <c r="D69" s="1"/>
  <c r="F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E593"/>
  <c r="F592"/>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E529"/>
  <c r="E528" s="1"/>
  <c r="F527"/>
  <c r="F526"/>
  <c r="E525"/>
  <c r="D525"/>
  <c r="F525" s="1"/>
  <c r="F524"/>
  <c r="F523"/>
  <c r="E522"/>
  <c r="D522"/>
  <c r="F522" s="1"/>
  <c r="F521"/>
  <c r="F520"/>
  <c r="E519"/>
  <c r="E515" s="1"/>
  <c r="D519"/>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D484"/>
  <c r="F484" s="1"/>
  <c r="F483"/>
  <c r="F482"/>
  <c r="E481"/>
  <c r="D481"/>
  <c r="F481" s="1"/>
  <c r="F480"/>
  <c r="F479"/>
  <c r="E478"/>
  <c r="D478"/>
  <c r="F478" s="1"/>
  <c r="F477"/>
  <c r="F476"/>
  <c r="F475"/>
  <c r="F474"/>
  <c r="E473"/>
  <c r="E472" s="1"/>
  <c r="D473"/>
  <c r="F473" s="1"/>
  <c r="F472"/>
  <c r="D472"/>
  <c r="F471"/>
  <c r="F470"/>
  <c r="E469"/>
  <c r="D469"/>
  <c r="F469" s="1"/>
  <c r="F468"/>
  <c r="F467"/>
  <c r="E466"/>
  <c r="D466"/>
  <c r="F466" s="1"/>
  <c r="F465"/>
  <c r="F464"/>
  <c r="E463"/>
  <c r="D463"/>
  <c r="F463" s="1"/>
  <c r="F462"/>
  <c r="F461"/>
  <c r="E460"/>
  <c r="D460"/>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21"/>
  <c r="E418"/>
  <c r="D418"/>
  <c r="F418" s="1"/>
  <c r="E417"/>
  <c r="D417"/>
  <c r="E416"/>
  <c r="E643" s="1"/>
  <c r="D416"/>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2"/>
  <c r="F361"/>
  <c r="F360"/>
  <c r="F359"/>
  <c r="F358"/>
  <c r="F357"/>
  <c r="E356"/>
  <c r="D356"/>
  <c r="F356" s="1"/>
  <c r="F355"/>
  <c r="F354"/>
  <c r="F353"/>
  <c r="E352"/>
  <c r="D352"/>
  <c r="F352" s="1"/>
  <c r="D351"/>
  <c r="F351" s="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F310"/>
  <c r="F309"/>
  <c r="F308"/>
  <c r="F307"/>
  <c r="F306"/>
  <c r="F305"/>
  <c r="E304"/>
  <c r="D304"/>
  <c r="F304" s="1"/>
  <c r="F303"/>
  <c r="F302"/>
  <c r="F301"/>
  <c r="E300"/>
  <c r="D300"/>
  <c r="F300"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E224" s="1"/>
  <c r="D225"/>
  <c r="F225" s="1"/>
  <c r="F223"/>
  <c r="F222"/>
  <c r="F221"/>
  <c r="F220"/>
  <c r="E219"/>
  <c r="D219"/>
  <c r="F218"/>
  <c r="F217"/>
  <c r="E216"/>
  <c r="D216"/>
  <c r="F216" s="1"/>
  <c r="E215"/>
  <c r="F214"/>
  <c r="F213"/>
  <c r="F212"/>
  <c r="F211"/>
  <c r="E210"/>
  <c r="D210"/>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E163" s="1"/>
  <c r="D159" i="1" s="1"/>
  <c r="D177" i="4"/>
  <c r="F176"/>
  <c r="F175"/>
  <c r="F174"/>
  <c r="F173"/>
  <c r="F172"/>
  <c r="F171"/>
  <c r="F170"/>
  <c r="E169"/>
  <c r="D169"/>
  <c r="F169" s="1"/>
  <c r="F168"/>
  <c r="F167"/>
  <c r="F166"/>
  <c r="F165"/>
  <c r="E164"/>
  <c r="D164"/>
  <c r="F162"/>
  <c r="F161"/>
  <c r="F160"/>
  <c r="E159"/>
  <c r="D159"/>
  <c r="F158"/>
  <c r="F157"/>
  <c r="F156"/>
  <c r="F155"/>
  <c r="F154"/>
  <c r="E153"/>
  <c r="D153"/>
  <c r="F153" s="1"/>
  <c r="F150"/>
  <c r="F149"/>
  <c r="F148"/>
  <c r="F147"/>
  <c r="F146"/>
  <c r="F145"/>
  <c r="F144"/>
  <c r="F143"/>
  <c r="F142"/>
  <c r="F141"/>
  <c r="E140"/>
  <c r="D140"/>
  <c r="F140" s="1"/>
  <c r="E139"/>
  <c r="F138"/>
  <c r="F137"/>
  <c r="F136"/>
  <c r="F135"/>
  <c r="E134"/>
  <c r="D134"/>
  <c r="F134" s="1"/>
  <c r="E133"/>
  <c r="F132"/>
  <c r="F131"/>
  <c r="F130"/>
  <c r="F129"/>
  <c r="E128"/>
  <c r="D128"/>
  <c r="F128" s="1"/>
  <c r="F127"/>
  <c r="F126"/>
  <c r="E125"/>
  <c r="E124" s="1"/>
  <c r="D125"/>
  <c r="F125" s="1"/>
  <c r="D124"/>
  <c r="F124" s="1"/>
  <c r="F123"/>
  <c r="F122"/>
  <c r="F121"/>
  <c r="E120"/>
  <c r="D120"/>
  <c r="F119"/>
  <c r="F118"/>
  <c r="F117"/>
  <c r="F116"/>
  <c r="F115"/>
  <c r="F114"/>
  <c r="F113"/>
  <c r="E112"/>
  <c r="D112"/>
  <c r="F112" s="1"/>
  <c r="F111"/>
  <c r="F110"/>
  <c r="F109"/>
  <c r="F108"/>
  <c r="E107"/>
  <c r="D107"/>
  <c r="F105"/>
  <c r="F104"/>
  <c r="F103"/>
  <c r="F102"/>
  <c r="F101"/>
  <c r="F100"/>
  <c r="F99"/>
  <c r="E98"/>
  <c r="D98"/>
  <c r="F98" s="1"/>
  <c r="F97"/>
  <c r="F96"/>
  <c r="F95"/>
  <c r="F94"/>
  <c r="F93"/>
  <c r="F92"/>
  <c r="E91"/>
  <c r="D91"/>
  <c r="F91" s="1"/>
  <c r="F90"/>
  <c r="F89"/>
  <c r="F88"/>
  <c r="F87"/>
  <c r="F86"/>
  <c r="F85"/>
  <c r="F84"/>
  <c r="E83"/>
  <c r="E82" s="1"/>
  <c r="D83"/>
  <c r="D82"/>
  <c r="F82" s="1"/>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E50" s="1"/>
  <c r="D51"/>
  <c r="F51" s="1"/>
  <c r="F49"/>
  <c r="F48"/>
  <c r="F47"/>
  <c r="F46"/>
  <c r="E45"/>
  <c r="E44" s="1"/>
  <c r="D45"/>
  <c r="F45" s="1"/>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I36" i="3"/>
  <c r="G36"/>
  <c r="B36"/>
  <c r="G35"/>
  <c r="B35"/>
  <c r="G34"/>
  <c r="B34"/>
  <c r="I33"/>
  <c r="G33"/>
  <c r="B33"/>
  <c r="I32"/>
  <c r="H32"/>
  <c r="G32"/>
  <c r="B32"/>
  <c r="I31"/>
  <c r="H31"/>
  <c r="G31"/>
  <c r="B31"/>
  <c r="I30"/>
  <c r="H30"/>
  <c r="G30"/>
  <c r="B30"/>
  <c r="I29"/>
  <c r="H29"/>
  <c r="G29"/>
  <c r="B29"/>
  <c r="G28"/>
  <c r="B28"/>
  <c r="I27"/>
  <c r="G27"/>
  <c r="B27"/>
  <c r="I26"/>
  <c r="H26"/>
  <c r="G26"/>
  <c r="B26"/>
  <c r="G25"/>
  <c r="B25"/>
  <c r="I24"/>
  <c r="G24"/>
  <c r="B24"/>
  <c r="I23"/>
  <c r="G23"/>
  <c r="B23"/>
  <c r="G22"/>
  <c r="B22"/>
  <c r="G21"/>
  <c r="B21"/>
  <c r="G20"/>
  <c r="B20"/>
  <c r="G19"/>
  <c r="B19"/>
  <c r="G18"/>
  <c r="B18"/>
  <c r="G17"/>
  <c r="B17"/>
  <c r="G16"/>
  <c r="B16"/>
  <c r="H10" a="1"/>
  <c r="H10" s="1"/>
  <c r="L3" i="9" s="1"/>
  <c r="C1580" i="1"/>
  <c r="H1580" s="1"/>
  <c r="G1579"/>
  <c r="C1579"/>
  <c r="H1579" s="1"/>
  <c r="C1578"/>
  <c r="H1578" s="1"/>
  <c r="G1577"/>
  <c r="C1577"/>
  <c r="H1577" s="1"/>
  <c r="C1576"/>
  <c r="H1576" s="1"/>
  <c r="C1575"/>
  <c r="H1575" s="1"/>
  <c r="C1574"/>
  <c r="H1574" s="1"/>
  <c r="C1573"/>
  <c r="H1573" s="1"/>
  <c r="C1572"/>
  <c r="H1572" s="1"/>
  <c r="C1571"/>
  <c r="H1571" s="1"/>
  <c r="C1570"/>
  <c r="H1570" s="1"/>
  <c r="C1569"/>
  <c r="H1569" s="1"/>
  <c r="C1568"/>
  <c r="H1568" s="1"/>
  <c r="C1567"/>
  <c r="H1567" s="1"/>
  <c r="C1566"/>
  <c r="H1566" s="1"/>
  <c r="C1565"/>
  <c r="H1565" s="1"/>
  <c r="C1564"/>
  <c r="H1564" s="1"/>
  <c r="C1563"/>
  <c r="H1563" s="1"/>
  <c r="C1562"/>
  <c r="H1562" s="1"/>
  <c r="C1561"/>
  <c r="H1561" s="1"/>
  <c r="C1560"/>
  <c r="H1560" s="1"/>
  <c r="C1559"/>
  <c r="H1559" s="1"/>
  <c r="C1558"/>
  <c r="H1558" s="1"/>
  <c r="C1557"/>
  <c r="H1557" s="1"/>
  <c r="C1556"/>
  <c r="H1556" s="1"/>
  <c r="C1555"/>
  <c r="H1555" s="1"/>
  <c r="C1554"/>
  <c r="H1554" s="1"/>
  <c r="C1553"/>
  <c r="H1553" s="1"/>
  <c r="C1552"/>
  <c r="H1552" s="1"/>
  <c r="C1551"/>
  <c r="H1551" s="1"/>
  <c r="C1550"/>
  <c r="H1550" s="1"/>
  <c r="C1549"/>
  <c r="H1549" s="1"/>
  <c r="C1548"/>
  <c r="H1548" s="1"/>
  <c r="C1547"/>
  <c r="H1547" s="1"/>
  <c r="C1546"/>
  <c r="H1546" s="1"/>
  <c r="C1545"/>
  <c r="H1545" s="1"/>
  <c r="C1544"/>
  <c r="H1544" s="1"/>
  <c r="C1543"/>
  <c r="H1543" s="1"/>
  <c r="C1542"/>
  <c r="H1542" s="1"/>
  <c r="G1541"/>
  <c r="C1541"/>
  <c r="H1541" s="1"/>
  <c r="C1540"/>
  <c r="H1540" s="1"/>
  <c r="C1539"/>
  <c r="H1539" s="1"/>
  <c r="C1538"/>
  <c r="H1538" s="1"/>
  <c r="C1537"/>
  <c r="H1537" s="1"/>
  <c r="C1536"/>
  <c r="H1536" s="1"/>
  <c r="C1535"/>
  <c r="H1535" s="1"/>
  <c r="C1534"/>
  <c r="H1534" s="1"/>
  <c r="C1533"/>
  <c r="H1533" s="1"/>
  <c r="C1532"/>
  <c r="H1532" s="1"/>
  <c r="C1531"/>
  <c r="H1531" s="1"/>
  <c r="C1530"/>
  <c r="H1530" s="1"/>
  <c r="C1529"/>
  <c r="H1529" s="1"/>
  <c r="C1528"/>
  <c r="H1528" s="1"/>
  <c r="C1527"/>
  <c r="H1527" s="1"/>
  <c r="C1526"/>
  <c r="H1526" s="1"/>
  <c r="C1525"/>
  <c r="H1525" s="1"/>
  <c r="C1523"/>
  <c r="H1523" s="1"/>
  <c r="C1522"/>
  <c r="H1522" s="1"/>
  <c r="C1521"/>
  <c r="H1521" s="1"/>
  <c r="C1520"/>
  <c r="H1520" s="1"/>
  <c r="C1519"/>
  <c r="H1519" s="1"/>
  <c r="C1516"/>
  <c r="H1516" s="1"/>
  <c r="C1515"/>
  <c r="H1515" s="1"/>
  <c r="C1514"/>
  <c r="H1514" s="1"/>
  <c r="C1513"/>
  <c r="H1513" s="1"/>
  <c r="C1512"/>
  <c r="H1512" s="1"/>
  <c r="C1511"/>
  <c r="H1511" s="1"/>
  <c r="C1510"/>
  <c r="H1510" s="1"/>
  <c r="C1509"/>
  <c r="H1509" s="1"/>
  <c r="C1508"/>
  <c r="H1508" s="1"/>
  <c r="G1507"/>
  <c r="C1507"/>
  <c r="H1507" s="1"/>
  <c r="C1506"/>
  <c r="H1506" s="1"/>
  <c r="C1505"/>
  <c r="H1505" s="1"/>
  <c r="C1504"/>
  <c r="H1504" s="1"/>
  <c r="G1503"/>
  <c r="C1503"/>
  <c r="H1503" s="1"/>
  <c r="C1502"/>
  <c r="H1502" s="1"/>
  <c r="C1500"/>
  <c r="H1500" s="1"/>
  <c r="C1498"/>
  <c r="H1498" s="1"/>
  <c r="C1497"/>
  <c r="H1497" s="1"/>
  <c r="C1496"/>
  <c r="H1496" s="1"/>
  <c r="C1495"/>
  <c r="H1495" s="1"/>
  <c r="C1494"/>
  <c r="H1494" s="1"/>
  <c r="C1493"/>
  <c r="H1493" s="1"/>
  <c r="C1492"/>
  <c r="H1492" s="1"/>
  <c r="G1491"/>
  <c r="C1491"/>
  <c r="H1491" s="1"/>
  <c r="C1490"/>
  <c r="H1490" s="1"/>
  <c r="G1489"/>
  <c r="C1489"/>
  <c r="H1489" s="1"/>
  <c r="C1488"/>
  <c r="H1488" s="1"/>
  <c r="C1487"/>
  <c r="H1487" s="1"/>
  <c r="C1486"/>
  <c r="H1486" s="1"/>
  <c r="C1485"/>
  <c r="H1485" s="1"/>
  <c r="C1484"/>
  <c r="H1484" s="1"/>
  <c r="C1482"/>
  <c r="H1482" s="1"/>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D1460"/>
  <c r="C1460"/>
  <c r="G1460" s="1"/>
  <c r="D1459"/>
  <c r="C1459"/>
  <c r="G1459" s="1"/>
  <c r="D1458"/>
  <c r="C1458"/>
  <c r="G1458" s="1"/>
  <c r="D1457"/>
  <c r="C1457"/>
  <c r="G1457" s="1"/>
  <c r="D1456"/>
  <c r="C1456"/>
  <c r="G1456" s="1"/>
  <c r="D1455"/>
  <c r="C1455"/>
  <c r="G1455" s="1"/>
  <c r="D1454"/>
  <c r="C1454"/>
  <c r="G1454" s="1"/>
  <c r="D1453"/>
  <c r="D1452"/>
  <c r="C1452"/>
  <c r="D1451"/>
  <c r="C1451"/>
  <c r="D1450"/>
  <c r="C1450"/>
  <c r="D1449"/>
  <c r="C1449"/>
  <c r="D1448"/>
  <c r="C1448"/>
  <c r="D1447"/>
  <c r="C1447"/>
  <c r="D1446"/>
  <c r="C1446"/>
  <c r="D1445"/>
  <c r="C1445"/>
  <c r="D1444"/>
  <c r="J1444" s="1"/>
  <c r="C1444"/>
  <c r="D1443"/>
  <c r="J1443" s="1"/>
  <c r="C1443"/>
  <c r="D1442"/>
  <c r="J1442" s="1"/>
  <c r="C1442"/>
  <c r="D1441"/>
  <c r="C1441"/>
  <c r="D1440"/>
  <c r="J1440" s="1"/>
  <c r="C1440"/>
  <c r="D1439"/>
  <c r="J1439" s="1"/>
  <c r="C1439"/>
  <c r="D1438"/>
  <c r="C1438"/>
  <c r="D1437"/>
  <c r="C1437"/>
  <c r="D1436"/>
  <c r="D1434"/>
  <c r="H1434" s="1"/>
  <c r="C1434"/>
  <c r="G1434" s="1"/>
  <c r="D1433"/>
  <c r="H1433" s="1"/>
  <c r="C1433"/>
  <c r="G1433" s="1"/>
  <c r="D1432"/>
  <c r="H1432" s="1"/>
  <c r="C1432"/>
  <c r="G1432" s="1"/>
  <c r="D1431"/>
  <c r="H1431" s="1"/>
  <c r="C1431"/>
  <c r="G1431" s="1"/>
  <c r="D1430"/>
  <c r="H1430" s="1"/>
  <c r="C1430"/>
  <c r="G1430" s="1"/>
  <c r="D1429"/>
  <c r="H1429" s="1"/>
  <c r="C1429"/>
  <c r="G1429" s="1"/>
  <c r="D1428"/>
  <c r="H1428" s="1"/>
  <c r="C1428"/>
  <c r="G1428" s="1"/>
  <c r="D1427"/>
  <c r="H1427" s="1"/>
  <c r="C1427"/>
  <c r="G1427" s="1"/>
  <c r="D1426"/>
  <c r="H1426" s="1"/>
  <c r="C1426"/>
  <c r="G1426" s="1"/>
  <c r="D1425"/>
  <c r="H1425" s="1"/>
  <c r="C1425"/>
  <c r="G1425" s="1"/>
  <c r="D1424"/>
  <c r="H1424" s="1"/>
  <c r="C1424"/>
  <c r="G1424" s="1"/>
  <c r="D1423"/>
  <c r="H1423" s="1"/>
  <c r="C1423"/>
  <c r="D1422"/>
  <c r="H1422" s="1"/>
  <c r="C1422"/>
  <c r="G1422" s="1"/>
  <c r="D1421"/>
  <c r="H1421" s="1"/>
  <c r="C1421"/>
  <c r="G1421" s="1"/>
  <c r="D1420"/>
  <c r="H1420" s="1"/>
  <c r="C1420"/>
  <c r="G1420" s="1"/>
  <c r="D1419"/>
  <c r="H1419" s="1"/>
  <c r="C1419"/>
  <c r="G1419" s="1"/>
  <c r="D1418"/>
  <c r="H1418" s="1"/>
  <c r="C1418"/>
  <c r="G1418" s="1"/>
  <c r="D1417"/>
  <c r="H1417" s="1"/>
  <c r="C1417"/>
  <c r="G1417" s="1"/>
  <c r="D1416"/>
  <c r="H1416" s="1"/>
  <c r="C1416"/>
  <c r="G1416" s="1"/>
  <c r="D1415"/>
  <c r="H1415" s="1"/>
  <c r="C1415"/>
  <c r="G1415" s="1"/>
  <c r="D1414"/>
  <c r="C1414"/>
  <c r="G1414" s="1"/>
  <c r="D1413"/>
  <c r="H1413" s="1"/>
  <c r="C1413"/>
  <c r="D1412"/>
  <c r="C1412"/>
  <c r="G1412" s="1"/>
  <c r="D1411"/>
  <c r="C1411"/>
  <c r="D1410"/>
  <c r="C1410"/>
  <c r="G1410" s="1"/>
  <c r="D1409"/>
  <c r="C1409"/>
  <c r="D1408"/>
  <c r="H1407"/>
  <c r="D1407"/>
  <c r="C1407"/>
  <c r="G1407" s="1"/>
  <c r="D1406"/>
  <c r="H1406" s="1"/>
  <c r="C1406"/>
  <c r="H1405"/>
  <c r="D1405"/>
  <c r="C1405"/>
  <c r="G1405" s="1"/>
  <c r="D1404"/>
  <c r="H1404" s="1"/>
  <c r="C1404"/>
  <c r="H1403"/>
  <c r="D1403"/>
  <c r="C1403"/>
  <c r="G1403" s="1"/>
  <c r="D1402"/>
  <c r="H1402" s="1"/>
  <c r="C1402"/>
  <c r="D1401"/>
  <c r="C1401"/>
  <c r="D1400"/>
  <c r="H1400" s="1"/>
  <c r="C1400"/>
  <c r="H1399"/>
  <c r="D1399"/>
  <c r="C1399"/>
  <c r="G1399" s="1"/>
  <c r="D1398"/>
  <c r="H1398" s="1"/>
  <c r="C1398"/>
  <c r="H1397"/>
  <c r="D1397"/>
  <c r="C1397"/>
  <c r="G1397" s="1"/>
  <c r="D1396"/>
  <c r="H1396" s="1"/>
  <c r="C1396"/>
  <c r="H1395"/>
  <c r="D1395"/>
  <c r="C1395"/>
  <c r="G1395" s="1"/>
  <c r="D1394"/>
  <c r="H1394" s="1"/>
  <c r="C1394"/>
  <c r="H1393"/>
  <c r="D1393"/>
  <c r="C1393"/>
  <c r="G1393" s="1"/>
  <c r="D1392"/>
  <c r="H1392" s="1"/>
  <c r="C1392"/>
  <c r="H1391"/>
  <c r="D1391"/>
  <c r="C1391"/>
  <c r="G1391" s="1"/>
  <c r="D1390"/>
  <c r="H1390" s="1"/>
  <c r="C1390"/>
  <c r="H1389"/>
  <c r="D1389"/>
  <c r="C1389"/>
  <c r="G1389" s="1"/>
  <c r="D1388"/>
  <c r="H1388" s="1"/>
  <c r="C1388"/>
  <c r="H1387"/>
  <c r="D1387"/>
  <c r="C1387"/>
  <c r="G1387" s="1"/>
  <c r="D1386"/>
  <c r="H1386" s="1"/>
  <c r="C1386"/>
  <c r="H1385"/>
  <c r="D1385"/>
  <c r="C1385"/>
  <c r="G1385" s="1"/>
  <c r="D1384"/>
  <c r="H1384" s="1"/>
  <c r="C1384"/>
  <c r="H1383"/>
  <c r="D1383"/>
  <c r="C1383"/>
  <c r="G1383" s="1"/>
  <c r="D1382"/>
  <c r="H1382" s="1"/>
  <c r="C1382"/>
  <c r="D1381"/>
  <c r="C1381"/>
  <c r="G1381" s="1"/>
  <c r="D1380"/>
  <c r="C1380"/>
  <c r="D1379"/>
  <c r="C1379"/>
  <c r="D1378"/>
  <c r="C1378"/>
  <c r="D1377"/>
  <c r="C1377"/>
  <c r="D1376"/>
  <c r="C1376"/>
  <c r="D1375"/>
  <c r="C1375"/>
  <c r="D1374"/>
  <c r="H1374" s="1"/>
  <c r="C1374"/>
  <c r="H1373"/>
  <c r="D1373"/>
  <c r="C1373"/>
  <c r="G1373" s="1"/>
  <c r="D1372"/>
  <c r="C1372"/>
  <c r="H1371"/>
  <c r="D1371"/>
  <c r="C1371"/>
  <c r="G1371" s="1"/>
  <c r="D1370"/>
  <c r="H1370" s="1"/>
  <c r="C1370"/>
  <c r="D1369"/>
  <c r="C1369"/>
  <c r="D1368"/>
  <c r="H1368" s="1"/>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C1360"/>
  <c r="H1359"/>
  <c r="D1359"/>
  <c r="C1359"/>
  <c r="G1359" s="1"/>
  <c r="D1358"/>
  <c r="H1358" s="1"/>
  <c r="C1358"/>
  <c r="H1357"/>
  <c r="D1357"/>
  <c r="C1357"/>
  <c r="G1357" s="1"/>
  <c r="D1356"/>
  <c r="H1356" s="1"/>
  <c r="C1356"/>
  <c r="H1355"/>
  <c r="D1355"/>
  <c r="C1355"/>
  <c r="G1355" s="1"/>
  <c r="D1354"/>
  <c r="C1354"/>
  <c r="H1353"/>
  <c r="D1353"/>
  <c r="C1353"/>
  <c r="G1353" s="1"/>
  <c r="D1352"/>
  <c r="H1352" s="1"/>
  <c r="C1352"/>
  <c r="H1351"/>
  <c r="D1351"/>
  <c r="C1351"/>
  <c r="G1351" s="1"/>
  <c r="D1350"/>
  <c r="H1350" s="1"/>
  <c r="C1350"/>
  <c r="H1349"/>
  <c r="D1349"/>
  <c r="C1349"/>
  <c r="G1349" s="1"/>
  <c r="D1348"/>
  <c r="H1348" s="1"/>
  <c r="C1348"/>
  <c r="H1347"/>
  <c r="D1347"/>
  <c r="C1347"/>
  <c r="G1347" s="1"/>
  <c r="D1346"/>
  <c r="H1346" s="1"/>
  <c r="C1346"/>
  <c r="H1345"/>
  <c r="D1345"/>
  <c r="C1345"/>
  <c r="G1345" s="1"/>
  <c r="D1344"/>
  <c r="H1344" s="1"/>
  <c r="C1344"/>
  <c r="H1343"/>
  <c r="D1343"/>
  <c r="C1343"/>
  <c r="G1343" s="1"/>
  <c r="D1342"/>
  <c r="C1342"/>
  <c r="H1341"/>
  <c r="D1341"/>
  <c r="C1341"/>
  <c r="G1341" s="1"/>
  <c r="D1340"/>
  <c r="H1340" s="1"/>
  <c r="C1340"/>
  <c r="D1339"/>
  <c r="C1339"/>
  <c r="D1338"/>
  <c r="H1338" s="1"/>
  <c r="C1338"/>
  <c r="D1337"/>
  <c r="C1337"/>
  <c r="G1337" s="1"/>
  <c r="D1336"/>
  <c r="H1336" s="1"/>
  <c r="C1336"/>
  <c r="H1335"/>
  <c r="D1335"/>
  <c r="C1335"/>
  <c r="G1335" s="1"/>
  <c r="D1334"/>
  <c r="C1334"/>
  <c r="D1333"/>
  <c r="C1333"/>
  <c r="D1332"/>
  <c r="H1332" s="1"/>
  <c r="C1332"/>
  <c r="H1331"/>
  <c r="D1331"/>
  <c r="C1331"/>
  <c r="G1331" s="1"/>
  <c r="D1330"/>
  <c r="C1330"/>
  <c r="D1328"/>
  <c r="H1328" s="1"/>
  <c r="C1328"/>
  <c r="H1327"/>
  <c r="D1327"/>
  <c r="C1327"/>
  <c r="G1327" s="1"/>
  <c r="D1326"/>
  <c r="H1326" s="1"/>
  <c r="C1326"/>
  <c r="H1325"/>
  <c r="D1325"/>
  <c r="C1325"/>
  <c r="G1325" s="1"/>
  <c r="D1324"/>
  <c r="C1324"/>
  <c r="H1323"/>
  <c r="D1323"/>
  <c r="C1323"/>
  <c r="G1323" s="1"/>
  <c r="D1322"/>
  <c r="C1322"/>
  <c r="H1321"/>
  <c r="D1321"/>
  <c r="C1321"/>
  <c r="G1321" s="1"/>
  <c r="D1320"/>
  <c r="H1320" s="1"/>
  <c r="C1320"/>
  <c r="H1319"/>
  <c r="D1319"/>
  <c r="C1319"/>
  <c r="G1319" s="1"/>
  <c r="D1318"/>
  <c r="H1318" s="1"/>
  <c r="C1318"/>
  <c r="H1317"/>
  <c r="D1317"/>
  <c r="C1317"/>
  <c r="G1317" s="1"/>
  <c r="D1316"/>
  <c r="H1316" s="1"/>
  <c r="C1316"/>
  <c r="H1315"/>
  <c r="D1315"/>
  <c r="C1315"/>
  <c r="G1315" s="1"/>
  <c r="D1314"/>
  <c r="H1314" s="1"/>
  <c r="C1314"/>
  <c r="H1313"/>
  <c r="D1313"/>
  <c r="C1313"/>
  <c r="G1313" s="1"/>
  <c r="D1312"/>
  <c r="H1312" s="1"/>
  <c r="C1312"/>
  <c r="H1311"/>
  <c r="D1311"/>
  <c r="C1311"/>
  <c r="G1311" s="1"/>
  <c r="D1310"/>
  <c r="H1310" s="1"/>
  <c r="C1310"/>
  <c r="H1309"/>
  <c r="D1309"/>
  <c r="C1309"/>
  <c r="G1309" s="1"/>
  <c r="D1308"/>
  <c r="C1308"/>
  <c r="D1307"/>
  <c r="C1307"/>
  <c r="D1306"/>
  <c r="H1306" s="1"/>
  <c r="C1306"/>
  <c r="H1305"/>
  <c r="D1305"/>
  <c r="C1305"/>
  <c r="G1305" s="1"/>
  <c r="D1304"/>
  <c r="H1304" s="1"/>
  <c r="C1304"/>
  <c r="H1303"/>
  <c r="D1303"/>
  <c r="C1303"/>
  <c r="G1303" s="1"/>
  <c r="D1302"/>
  <c r="H1302" s="1"/>
  <c r="C1302"/>
  <c r="D1301"/>
  <c r="C1301"/>
  <c r="G1301" s="1"/>
  <c r="D1300"/>
  <c r="C1300"/>
  <c r="D1299"/>
  <c r="D1298"/>
  <c r="H1298" s="1"/>
  <c r="C1298"/>
  <c r="H1297"/>
  <c r="D1297"/>
  <c r="C1297"/>
  <c r="G1297" s="1"/>
  <c r="D1296"/>
  <c r="H1296" s="1"/>
  <c r="C1296"/>
  <c r="H1295"/>
  <c r="D1295"/>
  <c r="C1295"/>
  <c r="G1295" s="1"/>
  <c r="D1294"/>
  <c r="H1294" s="1"/>
  <c r="C1294"/>
  <c r="H1293"/>
  <c r="D1293"/>
  <c r="C1293"/>
  <c r="G1293" s="1"/>
  <c r="D1292"/>
  <c r="H1292" s="1"/>
  <c r="C1292"/>
  <c r="H1291"/>
  <c r="D1291"/>
  <c r="C1291"/>
  <c r="G1291" s="1"/>
  <c r="D1290"/>
  <c r="H1290" s="1"/>
  <c r="C1290"/>
  <c r="H1289"/>
  <c r="D1289"/>
  <c r="C1289"/>
  <c r="G1289" s="1"/>
  <c r="D1288"/>
  <c r="H1288" s="1"/>
  <c r="C1288"/>
  <c r="H1287"/>
  <c r="D1287"/>
  <c r="C1287"/>
  <c r="G1287" s="1"/>
  <c r="D1286"/>
  <c r="H1286" s="1"/>
  <c r="C1286"/>
  <c r="H1285"/>
  <c r="D1285"/>
  <c r="C1285"/>
  <c r="G1285" s="1"/>
  <c r="D1284"/>
  <c r="H1284" s="1"/>
  <c r="C1284"/>
  <c r="H1283"/>
  <c r="D1283"/>
  <c r="C1283"/>
  <c r="G1283" s="1"/>
  <c r="D1282"/>
  <c r="H1282" s="1"/>
  <c r="C1282"/>
  <c r="H1281"/>
  <c r="D1281"/>
  <c r="C1281"/>
  <c r="G1281" s="1"/>
  <c r="D1280"/>
  <c r="H1280" s="1"/>
  <c r="C1280"/>
  <c r="H1279"/>
  <c r="D1279"/>
  <c r="C1279"/>
  <c r="G1279" s="1"/>
  <c r="D1278"/>
  <c r="H1278" s="1"/>
  <c r="C1278"/>
  <c r="H1277"/>
  <c r="D1277"/>
  <c r="C1277"/>
  <c r="G1277" s="1"/>
  <c r="D1276"/>
  <c r="H1276" s="1"/>
  <c r="C1276"/>
  <c r="H1275"/>
  <c r="D1275"/>
  <c r="C1275"/>
  <c r="G1275" s="1"/>
  <c r="D1274"/>
  <c r="H1274" s="1"/>
  <c r="C1274"/>
  <c r="H1273"/>
  <c r="D1273"/>
  <c r="C1273"/>
  <c r="G1273" s="1"/>
  <c r="D1272"/>
  <c r="H1272" s="1"/>
  <c r="C1272"/>
  <c r="H1271"/>
  <c r="D1271"/>
  <c r="C1271"/>
  <c r="G1271" s="1"/>
  <c r="D1270"/>
  <c r="H1270" s="1"/>
  <c r="C1270"/>
  <c r="H1269"/>
  <c r="D1269"/>
  <c r="C1269"/>
  <c r="G1269" s="1"/>
  <c r="D1268"/>
  <c r="H1268" s="1"/>
  <c r="C1268"/>
  <c r="H1267"/>
  <c r="D1267"/>
  <c r="C1267"/>
  <c r="G1267" s="1"/>
  <c r="D1266"/>
  <c r="H1266" s="1"/>
  <c r="C1266"/>
  <c r="D1265"/>
  <c r="C1265"/>
  <c r="G1265" s="1"/>
  <c r="D1264"/>
  <c r="C1264"/>
  <c r="D1263"/>
  <c r="C1263"/>
  <c r="G1263" s="1"/>
  <c r="D1262"/>
  <c r="H1262" s="1"/>
  <c r="C1262"/>
  <c r="H1261"/>
  <c r="D1261"/>
  <c r="C1261"/>
  <c r="G1261" s="1"/>
  <c r="D1260"/>
  <c r="H1260" s="1"/>
  <c r="C1260"/>
  <c r="H1259"/>
  <c r="D1259"/>
  <c r="C1259"/>
  <c r="G1259" s="1"/>
  <c r="D1258"/>
  <c r="H1258" s="1"/>
  <c r="C1258"/>
  <c r="H1257"/>
  <c r="D1257"/>
  <c r="C1257"/>
  <c r="G1257" s="1"/>
  <c r="D1256"/>
  <c r="H1256" s="1"/>
  <c r="C1256"/>
  <c r="H1255"/>
  <c r="D1255"/>
  <c r="C1255"/>
  <c r="G1255" s="1"/>
  <c r="D1254"/>
  <c r="H1254" s="1"/>
  <c r="C1254"/>
  <c r="H1253"/>
  <c r="D1253"/>
  <c r="C1253"/>
  <c r="G1253" s="1"/>
  <c r="D1252"/>
  <c r="H1252" s="1"/>
  <c r="C1252"/>
  <c r="H1251"/>
  <c r="D1251"/>
  <c r="C1251"/>
  <c r="G1251" s="1"/>
  <c r="D1250"/>
  <c r="H1250" s="1"/>
  <c r="C1250"/>
  <c r="H1249"/>
  <c r="D1249"/>
  <c r="C1249"/>
  <c r="G1249" s="1"/>
  <c r="D1248"/>
  <c r="H1248" s="1"/>
  <c r="C1248"/>
  <c r="H1247"/>
  <c r="D1247"/>
  <c r="C1247"/>
  <c r="G1247" s="1"/>
  <c r="D1246"/>
  <c r="H1246" s="1"/>
  <c r="C1246"/>
  <c r="H1245"/>
  <c r="D1245"/>
  <c r="C1245"/>
  <c r="G1245" s="1"/>
  <c r="D1244"/>
  <c r="H1244" s="1"/>
  <c r="C1244"/>
  <c r="H1243"/>
  <c r="D1243"/>
  <c r="C1243"/>
  <c r="G1243" s="1"/>
  <c r="D1242"/>
  <c r="H1242" s="1"/>
  <c r="C1242"/>
  <c r="D1241"/>
  <c r="C1241"/>
  <c r="D1240"/>
  <c r="C1240"/>
  <c r="H1239"/>
  <c r="D1239"/>
  <c r="C1239"/>
  <c r="G1239" s="1"/>
  <c r="D1238"/>
  <c r="H1238" s="1"/>
  <c r="C1238"/>
  <c r="H1237"/>
  <c r="D1237"/>
  <c r="C1237"/>
  <c r="G1237" s="1"/>
  <c r="D1236"/>
  <c r="C1236"/>
  <c r="D1235"/>
  <c r="H1235" s="1"/>
  <c r="C1235"/>
  <c r="G1235" s="1"/>
  <c r="D1234"/>
  <c r="H1234" s="1"/>
  <c r="C1234"/>
  <c r="G1234" s="1"/>
  <c r="D1233"/>
  <c r="H1233" s="1"/>
  <c r="C1233"/>
  <c r="G1233" s="1"/>
  <c r="D1232"/>
  <c r="C1232"/>
  <c r="D1231"/>
  <c r="H1231" s="1"/>
  <c r="C1231"/>
  <c r="G1231" s="1"/>
  <c r="D1230"/>
  <c r="H1230" s="1"/>
  <c r="C1230"/>
  <c r="G1230" s="1"/>
  <c r="D1229"/>
  <c r="H1229" s="1"/>
  <c r="C1229"/>
  <c r="G1229" s="1"/>
  <c r="D1228"/>
  <c r="H1228" s="1"/>
  <c r="C1228"/>
  <c r="G1228" s="1"/>
  <c r="D1227"/>
  <c r="H1227" s="1"/>
  <c r="C1227"/>
  <c r="G1227" s="1"/>
  <c r="D1226"/>
  <c r="H1226" s="1"/>
  <c r="C1226"/>
  <c r="G1226" s="1"/>
  <c r="D1225"/>
  <c r="H1225" s="1"/>
  <c r="C1225"/>
  <c r="G1225" s="1"/>
  <c r="D1224"/>
  <c r="C1224"/>
  <c r="G1224" s="1"/>
  <c r="D1223"/>
  <c r="C1223"/>
  <c r="D1222"/>
  <c r="D1221"/>
  <c r="H1221" s="1"/>
  <c r="C1221"/>
  <c r="G1221" s="1"/>
  <c r="D1220"/>
  <c r="H1220" s="1"/>
  <c r="C1220"/>
  <c r="G1220" s="1"/>
  <c r="D1219"/>
  <c r="H1219" s="1"/>
  <c r="C1219"/>
  <c r="G1219" s="1"/>
  <c r="D1218"/>
  <c r="C1218"/>
  <c r="G1218" s="1"/>
  <c r="D1217"/>
  <c r="H1217" s="1"/>
  <c r="C1217"/>
  <c r="G1217" s="1"/>
  <c r="D1216"/>
  <c r="C1216"/>
  <c r="D1215"/>
  <c r="C1215"/>
  <c r="D1214"/>
  <c r="D1213"/>
  <c r="H1213" s="1"/>
  <c r="C1213"/>
  <c r="G1213" s="1"/>
  <c r="D1212"/>
  <c r="H1212" s="1"/>
  <c r="C1212"/>
  <c r="G1212" s="1"/>
  <c r="D1211"/>
  <c r="H1211" s="1"/>
  <c r="C1211"/>
  <c r="G1211" s="1"/>
  <c r="D1210"/>
  <c r="H1210" s="1"/>
  <c r="C1210"/>
  <c r="G1210" s="1"/>
  <c r="D1209"/>
  <c r="H1209" s="1"/>
  <c r="C1209"/>
  <c r="G1209" s="1"/>
  <c r="D1208"/>
  <c r="H1208" s="1"/>
  <c r="C1208"/>
  <c r="G1208" s="1"/>
  <c r="D1207"/>
  <c r="H1207" s="1"/>
  <c r="C1207"/>
  <c r="G1207" s="1"/>
  <c r="D1206"/>
  <c r="H1206" s="1"/>
  <c r="C1206"/>
  <c r="G1206" s="1"/>
  <c r="D1205"/>
  <c r="H1205" s="1"/>
  <c r="C1205"/>
  <c r="G1205" s="1"/>
  <c r="D1204"/>
  <c r="H1204" s="1"/>
  <c r="C1204"/>
  <c r="G1204" s="1"/>
  <c r="D1203"/>
  <c r="H1203" s="1"/>
  <c r="C1203"/>
  <c r="G1203" s="1"/>
  <c r="D1202"/>
  <c r="H1202" s="1"/>
  <c r="C1202"/>
  <c r="G1202" s="1"/>
  <c r="D1201"/>
  <c r="H1201" s="1"/>
  <c r="C1201"/>
  <c r="G1201" s="1"/>
  <c r="D1200"/>
  <c r="H1200" s="1"/>
  <c r="C1200"/>
  <c r="G1200" s="1"/>
  <c r="D1199"/>
  <c r="H1199" s="1"/>
  <c r="C1199"/>
  <c r="G1199" s="1"/>
  <c r="D1198"/>
  <c r="H1198" s="1"/>
  <c r="C1198"/>
  <c r="G1198" s="1"/>
  <c r="D1197"/>
  <c r="H1197" s="1"/>
  <c r="C1197"/>
  <c r="G1197" s="1"/>
  <c r="D1196"/>
  <c r="H1196" s="1"/>
  <c r="C1196"/>
  <c r="G1196" s="1"/>
  <c r="D1195"/>
  <c r="H1195" s="1"/>
  <c r="C1195"/>
  <c r="G1195" s="1"/>
  <c r="D1194"/>
  <c r="H1194" s="1"/>
  <c r="C1194"/>
  <c r="G1194" s="1"/>
  <c r="D1193"/>
  <c r="H1193" s="1"/>
  <c r="C1193"/>
  <c r="G1193" s="1"/>
  <c r="D1192"/>
  <c r="H1192" s="1"/>
  <c r="C1192"/>
  <c r="G1192" s="1"/>
  <c r="D1191"/>
  <c r="H1191" s="1"/>
  <c r="C1191"/>
  <c r="G1191" s="1"/>
  <c r="D1190"/>
  <c r="H1190" s="1"/>
  <c r="C1190"/>
  <c r="G1190" s="1"/>
  <c r="D1189"/>
  <c r="H1189" s="1"/>
  <c r="C1189"/>
  <c r="G1189" s="1"/>
  <c r="D1188"/>
  <c r="H1188" s="1"/>
  <c r="C1188"/>
  <c r="G1188" s="1"/>
  <c r="D1187"/>
  <c r="H1187" s="1"/>
  <c r="C1187"/>
  <c r="G1187" s="1"/>
  <c r="D1186"/>
  <c r="H1186" s="1"/>
  <c r="C1186"/>
  <c r="G1186" s="1"/>
  <c r="D1185"/>
  <c r="H1185" s="1"/>
  <c r="C1185"/>
  <c r="G1185" s="1"/>
  <c r="D1184"/>
  <c r="H1184" s="1"/>
  <c r="C1184"/>
  <c r="G1184" s="1"/>
  <c r="D1183"/>
  <c r="H1183" s="1"/>
  <c r="C1183"/>
  <c r="G1183" s="1"/>
  <c r="D1182"/>
  <c r="H1182" s="1"/>
  <c r="C1182"/>
  <c r="G1182" s="1"/>
  <c r="D1181"/>
  <c r="H1181" s="1"/>
  <c r="C1181"/>
  <c r="G1181" s="1"/>
  <c r="D1180"/>
  <c r="H1180" s="1"/>
  <c r="C1180"/>
  <c r="G1180" s="1"/>
  <c r="D1179"/>
  <c r="H1179" s="1"/>
  <c r="C1179"/>
  <c r="G1179" s="1"/>
  <c r="D1178"/>
  <c r="H1178" s="1"/>
  <c r="C1178"/>
  <c r="G1178" s="1"/>
  <c r="D1177"/>
  <c r="H1177" s="1"/>
  <c r="C1177"/>
  <c r="G1177" s="1"/>
  <c r="D1176"/>
  <c r="H1176" s="1"/>
  <c r="C1176"/>
  <c r="G1176" s="1"/>
  <c r="D1175"/>
  <c r="H1175" s="1"/>
  <c r="C1175"/>
  <c r="G1175" s="1"/>
  <c r="D1174"/>
  <c r="H1174" s="1"/>
  <c r="C1174"/>
  <c r="G1174" s="1"/>
  <c r="D1173"/>
  <c r="H1173" s="1"/>
  <c r="C1173"/>
  <c r="G1173" s="1"/>
  <c r="D1172"/>
  <c r="H1172" s="1"/>
  <c r="C1172"/>
  <c r="G1172" s="1"/>
  <c r="D1171"/>
  <c r="H1171" s="1"/>
  <c r="C1171"/>
  <c r="G1171" s="1"/>
  <c r="D1170"/>
  <c r="H1170" s="1"/>
  <c r="C1170"/>
  <c r="G1170" s="1"/>
  <c r="D1169"/>
  <c r="H1169" s="1"/>
  <c r="C1169"/>
  <c r="G1169" s="1"/>
  <c r="D1168"/>
  <c r="H1168" s="1"/>
  <c r="C1168"/>
  <c r="G1168" s="1"/>
  <c r="D1167"/>
  <c r="H1167" s="1"/>
  <c r="C1167"/>
  <c r="G1167" s="1"/>
  <c r="D1166"/>
  <c r="H1166" s="1"/>
  <c r="C1166"/>
  <c r="G1166" s="1"/>
  <c r="D1165"/>
  <c r="H1165" s="1"/>
  <c r="C1165"/>
  <c r="G1165" s="1"/>
  <c r="D1164"/>
  <c r="H1164" s="1"/>
  <c r="C1164"/>
  <c r="G1164" s="1"/>
  <c r="D1163"/>
  <c r="C1163"/>
  <c r="G1163" s="1"/>
  <c r="D1162"/>
  <c r="C1162"/>
  <c r="G1162" s="1"/>
  <c r="D1161"/>
  <c r="H1161" s="1"/>
  <c r="C1161"/>
  <c r="G1161" s="1"/>
  <c r="D1160"/>
  <c r="C1160"/>
  <c r="G1160" s="1"/>
  <c r="D1159"/>
  <c r="H1159" s="1"/>
  <c r="C1159"/>
  <c r="G1159" s="1"/>
  <c r="D1158"/>
  <c r="H1158" s="1"/>
  <c r="C1158"/>
  <c r="G1158" s="1"/>
  <c r="D1157"/>
  <c r="C1157"/>
  <c r="G1157" s="1"/>
  <c r="D1156"/>
  <c r="C1156"/>
  <c r="D1155"/>
  <c r="C1155"/>
  <c r="D1154"/>
  <c r="D1151"/>
  <c r="H1151" s="1"/>
  <c r="C1151"/>
  <c r="G1151" s="1"/>
  <c r="D1150"/>
  <c r="H1150" s="1"/>
  <c r="C1150"/>
  <c r="G1150" s="1"/>
  <c r="D1149"/>
  <c r="H1149" s="1"/>
  <c r="C1149"/>
  <c r="G1149" s="1"/>
  <c r="D1148"/>
  <c r="H1148" s="1"/>
  <c r="C1148"/>
  <c r="G1148" s="1"/>
  <c r="D1147"/>
  <c r="H1147" s="1"/>
  <c r="C1147"/>
  <c r="G1147" s="1"/>
  <c r="D1146"/>
  <c r="H1146" s="1"/>
  <c r="C1146"/>
  <c r="G1146" s="1"/>
  <c r="D1145"/>
  <c r="H1145" s="1"/>
  <c r="C1145"/>
  <c r="G1145" s="1"/>
  <c r="D1144"/>
  <c r="H1144" s="1"/>
  <c r="C1144"/>
  <c r="G1144" s="1"/>
  <c r="D1143"/>
  <c r="H1143" s="1"/>
  <c r="C1143"/>
  <c r="G1143" s="1"/>
  <c r="D1142"/>
  <c r="H1142" s="1"/>
  <c r="C1142"/>
  <c r="G1142" s="1"/>
  <c r="D1141"/>
  <c r="H1141" s="1"/>
  <c r="C1141"/>
  <c r="G1141" s="1"/>
  <c r="D1140"/>
  <c r="H1140" s="1"/>
  <c r="C1140"/>
  <c r="G1140" s="1"/>
  <c r="D1139"/>
  <c r="H1139" s="1"/>
  <c r="C1139"/>
  <c r="G1139" s="1"/>
  <c r="D1138"/>
  <c r="H1138" s="1"/>
  <c r="C1138"/>
  <c r="G1138" s="1"/>
  <c r="D1137"/>
  <c r="H1137" s="1"/>
  <c r="C1137"/>
  <c r="D1136"/>
  <c r="H1136" s="1"/>
  <c r="C1136"/>
  <c r="G1136" s="1"/>
  <c r="D1135"/>
  <c r="H1135" s="1"/>
  <c r="C1135"/>
  <c r="G1135" s="1"/>
  <c r="D1134"/>
  <c r="H1134" s="1"/>
  <c r="C1134"/>
  <c r="G1134" s="1"/>
  <c r="D1133"/>
  <c r="H1133" s="1"/>
  <c r="C1133"/>
  <c r="G1133" s="1"/>
  <c r="D1132"/>
  <c r="H1132" s="1"/>
  <c r="C1132"/>
  <c r="G1132" s="1"/>
  <c r="D1131"/>
  <c r="H1131" s="1"/>
  <c r="C1131"/>
  <c r="G1131" s="1"/>
  <c r="D1130"/>
  <c r="H1130" s="1"/>
  <c r="C1130"/>
  <c r="G1130" s="1"/>
  <c r="D1129"/>
  <c r="H1129" s="1"/>
  <c r="C1129"/>
  <c r="G1129" s="1"/>
  <c r="D1128"/>
  <c r="H1128" s="1"/>
  <c r="C1128"/>
  <c r="G1128" s="1"/>
  <c r="D1127"/>
  <c r="H1127" s="1"/>
  <c r="C1127"/>
  <c r="G1127" s="1"/>
  <c r="D1126"/>
  <c r="H1126" s="1"/>
  <c r="C1126"/>
  <c r="G1126" s="1"/>
  <c r="D1125"/>
  <c r="H1125" s="1"/>
  <c r="C1125"/>
  <c r="G1125" s="1"/>
  <c r="C1124"/>
  <c r="D1123"/>
  <c r="H1123" s="1"/>
  <c r="C1123"/>
  <c r="G1123" s="1"/>
  <c r="D1122"/>
  <c r="H1122" s="1"/>
  <c r="C1122"/>
  <c r="G1122" s="1"/>
  <c r="D1121"/>
  <c r="H1121" s="1"/>
  <c r="C1121"/>
  <c r="G1121" s="1"/>
  <c r="D1120"/>
  <c r="H1120" s="1"/>
  <c r="C1120"/>
  <c r="G1120" s="1"/>
  <c r="D1119"/>
  <c r="H1119" s="1"/>
  <c r="C1119"/>
  <c r="G1119" s="1"/>
  <c r="D1118"/>
  <c r="H1118" s="1"/>
  <c r="C1118"/>
  <c r="G1118" s="1"/>
  <c r="D1117"/>
  <c r="C1117"/>
  <c r="D1116"/>
  <c r="H1116" s="1"/>
  <c r="C1116"/>
  <c r="G1116" s="1"/>
  <c r="D1115"/>
  <c r="H1115" s="1"/>
  <c r="C1115"/>
  <c r="G1115" s="1"/>
  <c r="D1114"/>
  <c r="H1114" s="1"/>
  <c r="C1114"/>
  <c r="G1114" s="1"/>
  <c r="D1113"/>
  <c r="C1113"/>
  <c r="D1112"/>
  <c r="C1112"/>
  <c r="D1111"/>
  <c r="H1111" s="1"/>
  <c r="C1111"/>
  <c r="G1111" s="1"/>
  <c r="D1110"/>
  <c r="H1110" s="1"/>
  <c r="C1110"/>
  <c r="G1110" s="1"/>
  <c r="D1109"/>
  <c r="H1109" s="1"/>
  <c r="C1109"/>
  <c r="G1109" s="1"/>
  <c r="D1108"/>
  <c r="H1108" s="1"/>
  <c r="C1108"/>
  <c r="G1108" s="1"/>
  <c r="D1107"/>
  <c r="H1107" s="1"/>
  <c r="C1107"/>
  <c r="G1107" s="1"/>
  <c r="D1106"/>
  <c r="H1106" s="1"/>
  <c r="C1106"/>
  <c r="G1106" s="1"/>
  <c r="D1105"/>
  <c r="H1105" s="1"/>
  <c r="C1105"/>
  <c r="G1105" s="1"/>
  <c r="D1104"/>
  <c r="H1104" s="1"/>
  <c r="C1104"/>
  <c r="G1104" s="1"/>
  <c r="D1103"/>
  <c r="H1103" s="1"/>
  <c r="C1103"/>
  <c r="G1103" s="1"/>
  <c r="D1102"/>
  <c r="H1102" s="1"/>
  <c r="C1102"/>
  <c r="G1102" s="1"/>
  <c r="D1101"/>
  <c r="H1101" s="1"/>
  <c r="C1101"/>
  <c r="G1101" s="1"/>
  <c r="D1100"/>
  <c r="H1100" s="1"/>
  <c r="C1100"/>
  <c r="G1100" s="1"/>
  <c r="D1099"/>
  <c r="H1099" s="1"/>
  <c r="C1099"/>
  <c r="G1099" s="1"/>
  <c r="D1098"/>
  <c r="H1098" s="1"/>
  <c r="C1098"/>
  <c r="G1098" s="1"/>
  <c r="D1097"/>
  <c r="H1097" s="1"/>
  <c r="C1097"/>
  <c r="G1097" s="1"/>
  <c r="D1096"/>
  <c r="H1096" s="1"/>
  <c r="C1096"/>
  <c r="G1096" s="1"/>
  <c r="D1095"/>
  <c r="H1095" s="1"/>
  <c r="C1095"/>
  <c r="G1095" s="1"/>
  <c r="D1094"/>
  <c r="H1094" s="1"/>
  <c r="C1094"/>
  <c r="G1094" s="1"/>
  <c r="D1093"/>
  <c r="H1093" s="1"/>
  <c r="C1093"/>
  <c r="G1093" s="1"/>
  <c r="D1092"/>
  <c r="H1092" s="1"/>
  <c r="C1092"/>
  <c r="G1092" s="1"/>
  <c r="D1091"/>
  <c r="H1091" s="1"/>
  <c r="C1091"/>
  <c r="G1091" s="1"/>
  <c r="D1090"/>
  <c r="H1090" s="1"/>
  <c r="C1090"/>
  <c r="G1090" s="1"/>
  <c r="D1089"/>
  <c r="H1089" s="1"/>
  <c r="C1089"/>
  <c r="G1089" s="1"/>
  <c r="D1088"/>
  <c r="H1088" s="1"/>
  <c r="C1088"/>
  <c r="G1088" s="1"/>
  <c r="D1087"/>
  <c r="H1087" s="1"/>
  <c r="C1087"/>
  <c r="G1087" s="1"/>
  <c r="D1086"/>
  <c r="H1086" s="1"/>
  <c r="C1086"/>
  <c r="G1086" s="1"/>
  <c r="D1085"/>
  <c r="H1085" s="1"/>
  <c r="C1085"/>
  <c r="G1085" s="1"/>
  <c r="D1084"/>
  <c r="H1084" s="1"/>
  <c r="C1084"/>
  <c r="G1084" s="1"/>
  <c r="D1083"/>
  <c r="H1083" s="1"/>
  <c r="C1083"/>
  <c r="D1082"/>
  <c r="H1082" s="1"/>
  <c r="C1082"/>
  <c r="G1082" s="1"/>
  <c r="D1081"/>
  <c r="H1081" s="1"/>
  <c r="C1081"/>
  <c r="G1081" s="1"/>
  <c r="D1080"/>
  <c r="H1080" s="1"/>
  <c r="C1080"/>
  <c r="G1080" s="1"/>
  <c r="D1079"/>
  <c r="H1079" s="1"/>
  <c r="C1079"/>
  <c r="D1078"/>
  <c r="H1078" s="1"/>
  <c r="C1078"/>
  <c r="G1078" s="1"/>
  <c r="D1077"/>
  <c r="H1077" s="1"/>
  <c r="C1077"/>
  <c r="D1076"/>
  <c r="H1076" s="1"/>
  <c r="C1076"/>
  <c r="G1076" s="1"/>
  <c r="D1075"/>
  <c r="H1075" s="1"/>
  <c r="C1075"/>
  <c r="D1074"/>
  <c r="H1074" s="1"/>
  <c r="C1074"/>
  <c r="G1074" s="1"/>
  <c r="D1073"/>
  <c r="H1073" s="1"/>
  <c r="C1073"/>
  <c r="D1072"/>
  <c r="H1072" s="1"/>
  <c r="C1072"/>
  <c r="G1072" s="1"/>
  <c r="D1071"/>
  <c r="H1071" s="1"/>
  <c r="C1071"/>
  <c r="D1070"/>
  <c r="H1070" s="1"/>
  <c r="C1070"/>
  <c r="G1070" s="1"/>
  <c r="D1069"/>
  <c r="H1069" s="1"/>
  <c r="C1069"/>
  <c r="D1068"/>
  <c r="H1068" s="1"/>
  <c r="C1068"/>
  <c r="G1068" s="1"/>
  <c r="D1067"/>
  <c r="H1067" s="1"/>
  <c r="C1067"/>
  <c r="G1067" s="1"/>
  <c r="D1066"/>
  <c r="H1066" s="1"/>
  <c r="C1066"/>
  <c r="D1065"/>
  <c r="D1064"/>
  <c r="H1064" s="1"/>
  <c r="C1064"/>
  <c r="D1063"/>
  <c r="H1063" s="1"/>
  <c r="C1063"/>
  <c r="D1062"/>
  <c r="H1062" s="1"/>
  <c r="C1062"/>
  <c r="D1061"/>
  <c r="H1061" s="1"/>
  <c r="C1061"/>
  <c r="D1060"/>
  <c r="H1060" s="1"/>
  <c r="C1060"/>
  <c r="D1059"/>
  <c r="H1059" s="1"/>
  <c r="C1059"/>
  <c r="D1058"/>
  <c r="H1058" s="1"/>
  <c r="C1058"/>
  <c r="D1057"/>
  <c r="H1057" s="1"/>
  <c r="C1057"/>
  <c r="D1056"/>
  <c r="H1056" s="1"/>
  <c r="C1056"/>
  <c r="D1055"/>
  <c r="H1055" s="1"/>
  <c r="C1055"/>
  <c r="D1054"/>
  <c r="C1054"/>
  <c r="D1053"/>
  <c r="H1053" s="1"/>
  <c r="C1053"/>
  <c r="D1052"/>
  <c r="H1052" s="1"/>
  <c r="C1052"/>
  <c r="G1052" s="1"/>
  <c r="D1051"/>
  <c r="C1051"/>
  <c r="D1050"/>
  <c r="H1050" s="1"/>
  <c r="C1050"/>
  <c r="G1050" s="1"/>
  <c r="D1049"/>
  <c r="H1049" s="1"/>
  <c r="C1049"/>
  <c r="G1049" s="1"/>
  <c r="D1048"/>
  <c r="C1048"/>
  <c r="D1047"/>
  <c r="C1047"/>
  <c r="D1045"/>
  <c r="H1045" s="1"/>
  <c r="C1045"/>
  <c r="G1045" s="1"/>
  <c r="D1044"/>
  <c r="H1044" s="1"/>
  <c r="C1044"/>
  <c r="G1044" s="1"/>
  <c r="D1043"/>
  <c r="H1043" s="1"/>
  <c r="C1043"/>
  <c r="G1043" s="1"/>
  <c r="D1042"/>
  <c r="H1042" s="1"/>
  <c r="C1042"/>
  <c r="G1042" s="1"/>
  <c r="D1041"/>
  <c r="H1041" s="1"/>
  <c r="C1041"/>
  <c r="G1041" s="1"/>
  <c r="D1040"/>
  <c r="H1040" s="1"/>
  <c r="C1040"/>
  <c r="G1040" s="1"/>
  <c r="D1039"/>
  <c r="H1039" s="1"/>
  <c r="C1039"/>
  <c r="G1039" s="1"/>
  <c r="D1038"/>
  <c r="H1038" s="1"/>
  <c r="C1038"/>
  <c r="G1038" s="1"/>
  <c r="D1037"/>
  <c r="H1037" s="1"/>
  <c r="C1037"/>
  <c r="G1037" s="1"/>
  <c r="D1036"/>
  <c r="H1036" s="1"/>
  <c r="C1036"/>
  <c r="G1036" s="1"/>
  <c r="D1035"/>
  <c r="H1035" s="1"/>
  <c r="C1035"/>
  <c r="G1035" s="1"/>
  <c r="D1034"/>
  <c r="H1034" s="1"/>
  <c r="C1034"/>
  <c r="G1034" s="1"/>
  <c r="D1033"/>
  <c r="H1033" s="1"/>
  <c r="C1033"/>
  <c r="G1033" s="1"/>
  <c r="D1032"/>
  <c r="H1032" s="1"/>
  <c r="C1032"/>
  <c r="G1032" s="1"/>
  <c r="D1031"/>
  <c r="H1031" s="1"/>
  <c r="C1031"/>
  <c r="G1031" s="1"/>
  <c r="D1030"/>
  <c r="H1030" s="1"/>
  <c r="C1030"/>
  <c r="G1030" s="1"/>
  <c r="D1029"/>
  <c r="H1029" s="1"/>
  <c r="C1029"/>
  <c r="G1029" s="1"/>
  <c r="D1028"/>
  <c r="H1028" s="1"/>
  <c r="C1028"/>
  <c r="G1028" s="1"/>
  <c r="D1027"/>
  <c r="H1027" s="1"/>
  <c r="C1027"/>
  <c r="G1027" s="1"/>
  <c r="D1026"/>
  <c r="H1026" s="1"/>
  <c r="C1026"/>
  <c r="G1026" s="1"/>
  <c r="D1025"/>
  <c r="H1025" s="1"/>
  <c r="C1025"/>
  <c r="G1025" s="1"/>
  <c r="D1024"/>
  <c r="H1024" s="1"/>
  <c r="C1024"/>
  <c r="G1024" s="1"/>
  <c r="D1023"/>
  <c r="H1023" s="1"/>
  <c r="C1023"/>
  <c r="G1023" s="1"/>
  <c r="D1022"/>
  <c r="H1022" s="1"/>
  <c r="C1022"/>
  <c r="G1022" s="1"/>
  <c r="D1021"/>
  <c r="H1021" s="1"/>
  <c r="C1021"/>
  <c r="G1021" s="1"/>
  <c r="D1020"/>
  <c r="H1020" s="1"/>
  <c r="C1020"/>
  <c r="G1020" s="1"/>
  <c r="D1019"/>
  <c r="H1019" s="1"/>
  <c r="C1019"/>
  <c r="G1019" s="1"/>
  <c r="D1018"/>
  <c r="H1018" s="1"/>
  <c r="C1018"/>
  <c r="G1018" s="1"/>
  <c r="D1017"/>
  <c r="H1017" s="1"/>
  <c r="C1017"/>
  <c r="G1017" s="1"/>
  <c r="D1016"/>
  <c r="H1016" s="1"/>
  <c r="C1016"/>
  <c r="G1016" s="1"/>
  <c r="D1015"/>
  <c r="H1015" s="1"/>
  <c r="C1015"/>
  <c r="G1015" s="1"/>
  <c r="D1014"/>
  <c r="H1014" s="1"/>
  <c r="C1014"/>
  <c r="G1014" s="1"/>
  <c r="D1013"/>
  <c r="H1013" s="1"/>
  <c r="C1013"/>
  <c r="G1013" s="1"/>
  <c r="D1012"/>
  <c r="C1012"/>
  <c r="D1011"/>
  <c r="H1011" s="1"/>
  <c r="C1011"/>
  <c r="G1011" s="1"/>
  <c r="D1010"/>
  <c r="H1010" s="1"/>
  <c r="C1010"/>
  <c r="G1010" s="1"/>
  <c r="D1009"/>
  <c r="H1009" s="1"/>
  <c r="C1009"/>
  <c r="G1009" s="1"/>
  <c r="D1008"/>
  <c r="C1008"/>
  <c r="D1007"/>
  <c r="C1007"/>
  <c r="D1006"/>
  <c r="C1006"/>
  <c r="D1005"/>
  <c r="H1005" s="1"/>
  <c r="C1005"/>
  <c r="G1005" s="1"/>
  <c r="D1004"/>
  <c r="C1004"/>
  <c r="D1003"/>
  <c r="H1003" s="1"/>
  <c r="C1003"/>
  <c r="G1003" s="1"/>
  <c r="D1002"/>
  <c r="H1002" s="1"/>
  <c r="C1002"/>
  <c r="G1002" s="1"/>
  <c r="D1001"/>
  <c r="H1001" s="1"/>
  <c r="C1001"/>
  <c r="G1001" s="1"/>
  <c r="D1000"/>
  <c r="C1000"/>
  <c r="D999"/>
  <c r="H999" s="1"/>
  <c r="C999"/>
  <c r="D998"/>
  <c r="C998"/>
  <c r="D997"/>
  <c r="C997"/>
  <c r="D996"/>
  <c r="C996"/>
  <c r="D995"/>
  <c r="C995"/>
  <c r="D994"/>
  <c r="C994"/>
  <c r="D993"/>
  <c r="C993"/>
  <c r="D992"/>
  <c r="H992" s="1"/>
  <c r="C992"/>
  <c r="D991"/>
  <c r="C991"/>
  <c r="D989"/>
  <c r="H989" s="1"/>
  <c r="C989"/>
  <c r="G989" s="1"/>
  <c r="D988"/>
  <c r="H988" s="1"/>
  <c r="C988"/>
  <c r="G988" s="1"/>
  <c r="D987"/>
  <c r="C987"/>
  <c r="D986"/>
  <c r="C986"/>
  <c r="D983"/>
  <c r="C983"/>
  <c r="D982"/>
  <c r="C982"/>
  <c r="D981"/>
  <c r="C981"/>
  <c r="D980"/>
  <c r="C980"/>
  <c r="G980" s="1"/>
  <c r="D979"/>
  <c r="C979"/>
  <c r="D978"/>
  <c r="C978"/>
  <c r="D977"/>
  <c r="C977"/>
  <c r="D976"/>
  <c r="C976"/>
  <c r="D975"/>
  <c r="H975" s="1"/>
  <c r="C975"/>
  <c r="G975" s="1"/>
  <c r="D974"/>
  <c r="H974" s="1"/>
  <c r="C974"/>
  <c r="G974" s="1"/>
  <c r="D973"/>
  <c r="H973" s="1"/>
  <c r="C973"/>
  <c r="G973" s="1"/>
  <c r="D972"/>
  <c r="H972" s="1"/>
  <c r="C972"/>
  <c r="G972" s="1"/>
  <c r="D971"/>
  <c r="H971" s="1"/>
  <c r="C971"/>
  <c r="G971" s="1"/>
  <c r="D970"/>
  <c r="H970" s="1"/>
  <c r="C970"/>
  <c r="G970" s="1"/>
  <c r="D969"/>
  <c r="H969" s="1"/>
  <c r="C969"/>
  <c r="G969" s="1"/>
  <c r="D968"/>
  <c r="H968" s="1"/>
  <c r="C968"/>
  <c r="G968" s="1"/>
  <c r="D967"/>
  <c r="H967" s="1"/>
  <c r="C967"/>
  <c r="G967" s="1"/>
  <c r="D966"/>
  <c r="H966" s="1"/>
  <c r="C966"/>
  <c r="G966" s="1"/>
  <c r="D965"/>
  <c r="H965" s="1"/>
  <c r="C965"/>
  <c r="G965" s="1"/>
  <c r="D964"/>
  <c r="H964" s="1"/>
  <c r="C964"/>
  <c r="G964" s="1"/>
  <c r="D963"/>
  <c r="H963" s="1"/>
  <c r="C963"/>
  <c r="G963" s="1"/>
  <c r="D962"/>
  <c r="H962" s="1"/>
  <c r="C962"/>
  <c r="G962" s="1"/>
  <c r="D961"/>
  <c r="H961" s="1"/>
  <c r="C961"/>
  <c r="G961" s="1"/>
  <c r="D960"/>
  <c r="H960" s="1"/>
  <c r="C960"/>
  <c r="G960" s="1"/>
  <c r="D959"/>
  <c r="H959" s="1"/>
  <c r="C959"/>
  <c r="G959" s="1"/>
  <c r="D958"/>
  <c r="H958" s="1"/>
  <c r="C958"/>
  <c r="G958" s="1"/>
  <c r="D957"/>
  <c r="H957" s="1"/>
  <c r="C957"/>
  <c r="G957" s="1"/>
  <c r="D956"/>
  <c r="H956" s="1"/>
  <c r="C956"/>
  <c r="G956" s="1"/>
  <c r="D955"/>
  <c r="H955" s="1"/>
  <c r="C955"/>
  <c r="G955" s="1"/>
  <c r="D954"/>
  <c r="H954" s="1"/>
  <c r="C954"/>
  <c r="G954" s="1"/>
  <c r="D953"/>
  <c r="H953" s="1"/>
  <c r="C953"/>
  <c r="G953" s="1"/>
  <c r="D952"/>
  <c r="H952" s="1"/>
  <c r="C952"/>
  <c r="G952" s="1"/>
  <c r="D951"/>
  <c r="H951" s="1"/>
  <c r="C951"/>
  <c r="G951" s="1"/>
  <c r="D950"/>
  <c r="H950" s="1"/>
  <c r="C950"/>
  <c r="G950" s="1"/>
  <c r="D949"/>
  <c r="H949" s="1"/>
  <c r="C949"/>
  <c r="G949" s="1"/>
  <c r="D948"/>
  <c r="H948" s="1"/>
  <c r="C948"/>
  <c r="G948" s="1"/>
  <c r="D947"/>
  <c r="H947" s="1"/>
  <c r="C947"/>
  <c r="G947" s="1"/>
  <c r="D946"/>
  <c r="H946" s="1"/>
  <c r="C946"/>
  <c r="G946" s="1"/>
  <c r="D945"/>
  <c r="H945" s="1"/>
  <c r="C945"/>
  <c r="G945" s="1"/>
  <c r="D944"/>
  <c r="H944" s="1"/>
  <c r="C944"/>
  <c r="G944" s="1"/>
  <c r="D943"/>
  <c r="H943" s="1"/>
  <c r="C943"/>
  <c r="G943" s="1"/>
  <c r="D942"/>
  <c r="H942" s="1"/>
  <c r="C942"/>
  <c r="G942" s="1"/>
  <c r="D941"/>
  <c r="H941" s="1"/>
  <c r="C941"/>
  <c r="G941" s="1"/>
  <c r="D940"/>
  <c r="H940" s="1"/>
  <c r="C940"/>
  <c r="G940" s="1"/>
  <c r="D939"/>
  <c r="H939" s="1"/>
  <c r="C939"/>
  <c r="G939" s="1"/>
  <c r="D938"/>
  <c r="H938" s="1"/>
  <c r="C938"/>
  <c r="G938" s="1"/>
  <c r="D937"/>
  <c r="H937" s="1"/>
  <c r="C937"/>
  <c r="G937" s="1"/>
  <c r="D936"/>
  <c r="H936" s="1"/>
  <c r="C936"/>
  <c r="G936" s="1"/>
  <c r="D935"/>
  <c r="H935" s="1"/>
  <c r="C935"/>
  <c r="G935" s="1"/>
  <c r="D934"/>
  <c r="H934" s="1"/>
  <c r="C934"/>
  <c r="G934" s="1"/>
  <c r="D933"/>
  <c r="H933" s="1"/>
  <c r="C933"/>
  <c r="G933" s="1"/>
  <c r="D932"/>
  <c r="H932" s="1"/>
  <c r="C932"/>
  <c r="G932" s="1"/>
  <c r="D931"/>
  <c r="H931" s="1"/>
  <c r="C931"/>
  <c r="G931" s="1"/>
  <c r="D930"/>
  <c r="H930" s="1"/>
  <c r="C930"/>
  <c r="G930" s="1"/>
  <c r="D929"/>
  <c r="H929" s="1"/>
  <c r="C929"/>
  <c r="G929" s="1"/>
  <c r="D928"/>
  <c r="H928" s="1"/>
  <c r="C928"/>
  <c r="G928" s="1"/>
  <c r="D927"/>
  <c r="H927" s="1"/>
  <c r="C927"/>
  <c r="G927" s="1"/>
  <c r="D926"/>
  <c r="H926" s="1"/>
  <c r="C926"/>
  <c r="G926" s="1"/>
  <c r="D925"/>
  <c r="H925" s="1"/>
  <c r="C925"/>
  <c r="G925" s="1"/>
  <c r="D924"/>
  <c r="H924" s="1"/>
  <c r="C924"/>
  <c r="G924" s="1"/>
  <c r="D923"/>
  <c r="H923" s="1"/>
  <c r="C923"/>
  <c r="G923" s="1"/>
  <c r="D922"/>
  <c r="H922" s="1"/>
  <c r="C922"/>
  <c r="G922" s="1"/>
  <c r="D921"/>
  <c r="H921" s="1"/>
  <c r="C921"/>
  <c r="G921" s="1"/>
  <c r="D920"/>
  <c r="H920" s="1"/>
  <c r="C920"/>
  <c r="G920" s="1"/>
  <c r="D919"/>
  <c r="H919" s="1"/>
  <c r="C919"/>
  <c r="G919" s="1"/>
  <c r="D918"/>
  <c r="H918" s="1"/>
  <c r="C918"/>
  <c r="G918" s="1"/>
  <c r="D917"/>
  <c r="H917" s="1"/>
  <c r="C917"/>
  <c r="G917" s="1"/>
  <c r="D916"/>
  <c r="H916" s="1"/>
  <c r="C916"/>
  <c r="G916" s="1"/>
  <c r="D915"/>
  <c r="H915" s="1"/>
  <c r="C915"/>
  <c r="G915" s="1"/>
  <c r="D914"/>
  <c r="H914" s="1"/>
  <c r="C914"/>
  <c r="G914" s="1"/>
  <c r="D913"/>
  <c r="H913" s="1"/>
  <c r="C913"/>
  <c r="G913" s="1"/>
  <c r="D912"/>
  <c r="H912" s="1"/>
  <c r="C912"/>
  <c r="G912" s="1"/>
  <c r="D911"/>
  <c r="H911" s="1"/>
  <c r="C911"/>
  <c r="G911" s="1"/>
  <c r="D910"/>
  <c r="H910" s="1"/>
  <c r="C910"/>
  <c r="G910" s="1"/>
  <c r="D909"/>
  <c r="H909" s="1"/>
  <c r="C909"/>
  <c r="G909" s="1"/>
  <c r="D908"/>
  <c r="H908" s="1"/>
  <c r="C908"/>
  <c r="G908" s="1"/>
  <c r="D907"/>
  <c r="H907" s="1"/>
  <c r="C907"/>
  <c r="G907" s="1"/>
  <c r="D906"/>
  <c r="H906" s="1"/>
  <c r="C906"/>
  <c r="G906" s="1"/>
  <c r="D905"/>
  <c r="H905" s="1"/>
  <c r="C905"/>
  <c r="G905" s="1"/>
  <c r="D904"/>
  <c r="H904" s="1"/>
  <c r="C904"/>
  <c r="G904" s="1"/>
  <c r="D903"/>
  <c r="H903" s="1"/>
  <c r="C903"/>
  <c r="G903" s="1"/>
  <c r="D902"/>
  <c r="H902" s="1"/>
  <c r="C902"/>
  <c r="G902" s="1"/>
  <c r="D901"/>
  <c r="H901" s="1"/>
  <c r="C901"/>
  <c r="G901" s="1"/>
  <c r="D900"/>
  <c r="H900" s="1"/>
  <c r="C900"/>
  <c r="G900" s="1"/>
  <c r="D899"/>
  <c r="H899" s="1"/>
  <c r="C899"/>
  <c r="G899" s="1"/>
  <c r="D898"/>
  <c r="H898" s="1"/>
  <c r="C898"/>
  <c r="G898" s="1"/>
  <c r="D897"/>
  <c r="H897" s="1"/>
  <c r="C897"/>
  <c r="G897" s="1"/>
  <c r="D896"/>
  <c r="H896" s="1"/>
  <c r="C896"/>
  <c r="G896" s="1"/>
  <c r="D895"/>
  <c r="H895" s="1"/>
  <c r="C895"/>
  <c r="G895" s="1"/>
  <c r="D894"/>
  <c r="H894" s="1"/>
  <c r="C894"/>
  <c r="G894" s="1"/>
  <c r="D893"/>
  <c r="H893" s="1"/>
  <c r="C893"/>
  <c r="G893" s="1"/>
  <c r="D892"/>
  <c r="H892" s="1"/>
  <c r="C892"/>
  <c r="G892" s="1"/>
  <c r="D891"/>
  <c r="H891" s="1"/>
  <c r="C891"/>
  <c r="G891" s="1"/>
  <c r="D890"/>
  <c r="H890" s="1"/>
  <c r="C890"/>
  <c r="G890" s="1"/>
  <c r="D889"/>
  <c r="H889" s="1"/>
  <c r="C889"/>
  <c r="G889" s="1"/>
  <c r="D888"/>
  <c r="H888" s="1"/>
  <c r="C888"/>
  <c r="G888" s="1"/>
  <c r="D887"/>
  <c r="H887" s="1"/>
  <c r="C887"/>
  <c r="G887" s="1"/>
  <c r="D886"/>
  <c r="H886" s="1"/>
  <c r="C886"/>
  <c r="G886" s="1"/>
  <c r="D885"/>
  <c r="H885" s="1"/>
  <c r="C885"/>
  <c r="G885" s="1"/>
  <c r="D884"/>
  <c r="H884" s="1"/>
  <c r="C884"/>
  <c r="G884" s="1"/>
  <c r="D883"/>
  <c r="H883" s="1"/>
  <c r="C883"/>
  <c r="G883" s="1"/>
  <c r="D882"/>
  <c r="H882" s="1"/>
  <c r="C882"/>
  <c r="G882" s="1"/>
  <c r="D881"/>
  <c r="H881" s="1"/>
  <c r="C881"/>
  <c r="G881" s="1"/>
  <c r="D880"/>
  <c r="H880" s="1"/>
  <c r="C880"/>
  <c r="G880" s="1"/>
  <c r="D879"/>
  <c r="H879" s="1"/>
  <c r="C879"/>
  <c r="G879" s="1"/>
  <c r="D878"/>
  <c r="H878" s="1"/>
  <c r="C878"/>
  <c r="G878" s="1"/>
  <c r="D877"/>
  <c r="H877" s="1"/>
  <c r="C877"/>
  <c r="G877" s="1"/>
  <c r="D876"/>
  <c r="H876" s="1"/>
  <c r="C876"/>
  <c r="G876" s="1"/>
  <c r="D875"/>
  <c r="H875" s="1"/>
  <c r="C875"/>
  <c r="G875" s="1"/>
  <c r="D874"/>
  <c r="H874" s="1"/>
  <c r="C874"/>
  <c r="G874" s="1"/>
  <c r="D873"/>
  <c r="H873" s="1"/>
  <c r="C873"/>
  <c r="G873" s="1"/>
  <c r="D872"/>
  <c r="H872" s="1"/>
  <c r="C872"/>
  <c r="G872" s="1"/>
  <c r="D871"/>
  <c r="H871" s="1"/>
  <c r="C871"/>
  <c r="G871" s="1"/>
  <c r="D870"/>
  <c r="H870" s="1"/>
  <c r="C870"/>
  <c r="G870" s="1"/>
  <c r="D869"/>
  <c r="H869" s="1"/>
  <c r="C869"/>
  <c r="G869" s="1"/>
  <c r="D868"/>
  <c r="H868" s="1"/>
  <c r="C868"/>
  <c r="G868" s="1"/>
  <c r="D867"/>
  <c r="H867" s="1"/>
  <c r="C867"/>
  <c r="G867" s="1"/>
  <c r="D866"/>
  <c r="H866" s="1"/>
  <c r="C866"/>
  <c r="G866" s="1"/>
  <c r="D865"/>
  <c r="H865" s="1"/>
  <c r="C865"/>
  <c r="G865" s="1"/>
  <c r="D864"/>
  <c r="H864" s="1"/>
  <c r="C864"/>
  <c r="G864" s="1"/>
  <c r="D863"/>
  <c r="H863" s="1"/>
  <c r="C863"/>
  <c r="G863" s="1"/>
  <c r="D862"/>
  <c r="H862" s="1"/>
  <c r="C862"/>
  <c r="G862" s="1"/>
  <c r="D861"/>
  <c r="H861" s="1"/>
  <c r="C861"/>
  <c r="G861" s="1"/>
  <c r="D860"/>
  <c r="H860" s="1"/>
  <c r="C860"/>
  <c r="G860" s="1"/>
  <c r="D859"/>
  <c r="H859" s="1"/>
  <c r="C859"/>
  <c r="G859" s="1"/>
  <c r="D858"/>
  <c r="H858" s="1"/>
  <c r="C858"/>
  <c r="G858" s="1"/>
  <c r="D857"/>
  <c r="H857" s="1"/>
  <c r="C857"/>
  <c r="G857" s="1"/>
  <c r="D856"/>
  <c r="H856" s="1"/>
  <c r="C856"/>
  <c r="G856" s="1"/>
  <c r="D855"/>
  <c r="H855" s="1"/>
  <c r="C855"/>
  <c r="G855" s="1"/>
  <c r="D854"/>
  <c r="H854" s="1"/>
  <c r="C854"/>
  <c r="G854" s="1"/>
  <c r="D853"/>
  <c r="H853" s="1"/>
  <c r="C853"/>
  <c r="G853" s="1"/>
  <c r="D852"/>
  <c r="H852" s="1"/>
  <c r="C852"/>
  <c r="G852" s="1"/>
  <c r="D851"/>
  <c r="H851" s="1"/>
  <c r="C851"/>
  <c r="G851" s="1"/>
  <c r="D850"/>
  <c r="H850" s="1"/>
  <c r="C850"/>
  <c r="G850" s="1"/>
  <c r="D849"/>
  <c r="H849" s="1"/>
  <c r="C849"/>
  <c r="G849" s="1"/>
  <c r="D848"/>
  <c r="H848" s="1"/>
  <c r="C848"/>
  <c r="G848" s="1"/>
  <c r="D847"/>
  <c r="H847" s="1"/>
  <c r="C847"/>
  <c r="G847" s="1"/>
  <c r="D846"/>
  <c r="H846" s="1"/>
  <c r="C846"/>
  <c r="G846" s="1"/>
  <c r="D845"/>
  <c r="H845" s="1"/>
  <c r="C845"/>
  <c r="G845" s="1"/>
  <c r="D844"/>
  <c r="H844" s="1"/>
  <c r="C844"/>
  <c r="G844" s="1"/>
  <c r="D843"/>
  <c r="H843" s="1"/>
  <c r="C843"/>
  <c r="G843" s="1"/>
  <c r="D842"/>
  <c r="H842" s="1"/>
  <c r="C842"/>
  <c r="G842" s="1"/>
  <c r="D841"/>
  <c r="H841" s="1"/>
  <c r="C841"/>
  <c r="G841" s="1"/>
  <c r="D840"/>
  <c r="H840" s="1"/>
  <c r="C840"/>
  <c r="G840" s="1"/>
  <c r="D839"/>
  <c r="H839" s="1"/>
  <c r="C839"/>
  <c r="G839" s="1"/>
  <c r="D838"/>
  <c r="H838" s="1"/>
  <c r="C838"/>
  <c r="G838" s="1"/>
  <c r="D837"/>
  <c r="H837" s="1"/>
  <c r="C837"/>
  <c r="G837" s="1"/>
  <c r="D836"/>
  <c r="H836" s="1"/>
  <c r="C836"/>
  <c r="G836" s="1"/>
  <c r="D835"/>
  <c r="H835" s="1"/>
  <c r="C835"/>
  <c r="G835" s="1"/>
  <c r="D834"/>
  <c r="H834" s="1"/>
  <c r="C834"/>
  <c r="G834" s="1"/>
  <c r="D833"/>
  <c r="H833" s="1"/>
  <c r="C833"/>
  <c r="G833" s="1"/>
  <c r="D832"/>
  <c r="H832" s="1"/>
  <c r="C832"/>
  <c r="G832" s="1"/>
  <c r="D831"/>
  <c r="H831" s="1"/>
  <c r="C831"/>
  <c r="G831" s="1"/>
  <c r="D830"/>
  <c r="H830" s="1"/>
  <c r="C830"/>
  <c r="G830" s="1"/>
  <c r="D829"/>
  <c r="H829" s="1"/>
  <c r="C829"/>
  <c r="G829" s="1"/>
  <c r="D828"/>
  <c r="H828" s="1"/>
  <c r="C828"/>
  <c r="G828" s="1"/>
  <c r="D827"/>
  <c r="H827" s="1"/>
  <c r="C827"/>
  <c r="G827" s="1"/>
  <c r="D826"/>
  <c r="H826" s="1"/>
  <c r="C826"/>
  <c r="G826" s="1"/>
  <c r="D825"/>
  <c r="H825" s="1"/>
  <c r="C825"/>
  <c r="G825" s="1"/>
  <c r="D824"/>
  <c r="H824" s="1"/>
  <c r="C824"/>
  <c r="G824" s="1"/>
  <c r="D823"/>
  <c r="H823" s="1"/>
  <c r="C823"/>
  <c r="G823" s="1"/>
  <c r="D822"/>
  <c r="C822"/>
  <c r="G822" s="1"/>
  <c r="D821"/>
  <c r="C821"/>
  <c r="G821" s="1"/>
  <c r="D820"/>
  <c r="H820" s="1"/>
  <c r="C820"/>
  <c r="G820" s="1"/>
  <c r="D819"/>
  <c r="H819" s="1"/>
  <c r="C819"/>
  <c r="G819" s="1"/>
  <c r="D818"/>
  <c r="H818" s="1"/>
  <c r="C818"/>
  <c r="G818" s="1"/>
  <c r="D817"/>
  <c r="H817" s="1"/>
  <c r="C817"/>
  <c r="G817" s="1"/>
  <c r="D816"/>
  <c r="H816" s="1"/>
  <c r="C816"/>
  <c r="G816" s="1"/>
  <c r="D815"/>
  <c r="H815" s="1"/>
  <c r="C815"/>
  <c r="G815" s="1"/>
  <c r="D814"/>
  <c r="H814" s="1"/>
  <c r="C814"/>
  <c r="G814" s="1"/>
  <c r="D813"/>
  <c r="H813" s="1"/>
  <c r="C813"/>
  <c r="G813" s="1"/>
  <c r="D812"/>
  <c r="C812"/>
  <c r="G812" s="1"/>
  <c r="D811"/>
  <c r="H811" s="1"/>
  <c r="C811"/>
  <c r="G811" s="1"/>
  <c r="D810"/>
  <c r="H810" s="1"/>
  <c r="C810"/>
  <c r="G810" s="1"/>
  <c r="D809"/>
  <c r="C809"/>
  <c r="G809" s="1"/>
  <c r="D808"/>
  <c r="H808" s="1"/>
  <c r="C808"/>
  <c r="G808" s="1"/>
  <c r="D807"/>
  <c r="H807" s="1"/>
  <c r="C807"/>
  <c r="G807" s="1"/>
  <c r="D806"/>
  <c r="H806" s="1"/>
  <c r="C806"/>
  <c r="G806" s="1"/>
  <c r="D805"/>
  <c r="H805" s="1"/>
  <c r="C805"/>
  <c r="G805" s="1"/>
  <c r="D804"/>
  <c r="H804" s="1"/>
  <c r="C804"/>
  <c r="G804" s="1"/>
  <c r="D803"/>
  <c r="H803" s="1"/>
  <c r="C803"/>
  <c r="G803" s="1"/>
  <c r="D802"/>
  <c r="H802" s="1"/>
  <c r="C802"/>
  <c r="G802" s="1"/>
  <c r="D801"/>
  <c r="H801" s="1"/>
  <c r="C801"/>
  <c r="G801" s="1"/>
  <c r="D800"/>
  <c r="H800" s="1"/>
  <c r="C800"/>
  <c r="G800" s="1"/>
  <c r="D799"/>
  <c r="H799" s="1"/>
  <c r="C799"/>
  <c r="G799" s="1"/>
  <c r="D798"/>
  <c r="H798" s="1"/>
  <c r="C798"/>
  <c r="G798" s="1"/>
  <c r="D797"/>
  <c r="H797" s="1"/>
  <c r="C797"/>
  <c r="G797" s="1"/>
  <c r="D796"/>
  <c r="H796" s="1"/>
  <c r="C796"/>
  <c r="G796" s="1"/>
  <c r="D795"/>
  <c r="H795" s="1"/>
  <c r="C795"/>
  <c r="G795" s="1"/>
  <c r="D794"/>
  <c r="H794" s="1"/>
  <c r="C794"/>
  <c r="G794" s="1"/>
  <c r="D793"/>
  <c r="H793" s="1"/>
  <c r="C793"/>
  <c r="G793" s="1"/>
  <c r="D792"/>
  <c r="H792" s="1"/>
  <c r="C792"/>
  <c r="G792" s="1"/>
  <c r="D791"/>
  <c r="H791" s="1"/>
  <c r="C791"/>
  <c r="G791" s="1"/>
  <c r="D790"/>
  <c r="H790" s="1"/>
  <c r="C790"/>
  <c r="G790" s="1"/>
  <c r="D789"/>
  <c r="H789" s="1"/>
  <c r="C789"/>
  <c r="G789" s="1"/>
  <c r="D788"/>
  <c r="H788" s="1"/>
  <c r="C788"/>
  <c r="G788" s="1"/>
  <c r="D787"/>
  <c r="H787" s="1"/>
  <c r="C787"/>
  <c r="G787" s="1"/>
  <c r="D786"/>
  <c r="H786" s="1"/>
  <c r="C786"/>
  <c r="G786" s="1"/>
  <c r="D785"/>
  <c r="H785" s="1"/>
  <c r="C785"/>
  <c r="G785" s="1"/>
  <c r="D784"/>
  <c r="H784" s="1"/>
  <c r="C784"/>
  <c r="G784" s="1"/>
  <c r="D783"/>
  <c r="H783" s="1"/>
  <c r="C783"/>
  <c r="G783" s="1"/>
  <c r="D782"/>
  <c r="H782" s="1"/>
  <c r="C782"/>
  <c r="G782" s="1"/>
  <c r="D781"/>
  <c r="H781" s="1"/>
  <c r="C781"/>
  <c r="G781" s="1"/>
  <c r="D780"/>
  <c r="H780" s="1"/>
  <c r="C780"/>
  <c r="G780" s="1"/>
  <c r="D779"/>
  <c r="H779" s="1"/>
  <c r="C779"/>
  <c r="G779" s="1"/>
  <c r="D778"/>
  <c r="H778" s="1"/>
  <c r="C778"/>
  <c r="G778" s="1"/>
  <c r="D777"/>
  <c r="H777" s="1"/>
  <c r="C777"/>
  <c r="G777" s="1"/>
  <c r="D776"/>
  <c r="H776" s="1"/>
  <c r="C776"/>
  <c r="G776" s="1"/>
  <c r="D775"/>
  <c r="H775" s="1"/>
  <c r="C775"/>
  <c r="G775" s="1"/>
  <c r="D774"/>
  <c r="H774" s="1"/>
  <c r="C774"/>
  <c r="G774" s="1"/>
  <c r="D773"/>
  <c r="H773" s="1"/>
  <c r="C773"/>
  <c r="G773" s="1"/>
  <c r="D772"/>
  <c r="H772" s="1"/>
  <c r="C772"/>
  <c r="G772" s="1"/>
  <c r="D771"/>
  <c r="H771" s="1"/>
  <c r="C771"/>
  <c r="G771" s="1"/>
  <c r="D770"/>
  <c r="H770" s="1"/>
  <c r="C770"/>
  <c r="G770" s="1"/>
  <c r="D769"/>
  <c r="H769" s="1"/>
  <c r="C769"/>
  <c r="G769" s="1"/>
  <c r="D768"/>
  <c r="H768" s="1"/>
  <c r="C768"/>
  <c r="G768" s="1"/>
  <c r="D767"/>
  <c r="H767" s="1"/>
  <c r="C767"/>
  <c r="G767" s="1"/>
  <c r="D766"/>
  <c r="H766" s="1"/>
  <c r="C766"/>
  <c r="G766" s="1"/>
  <c r="D765"/>
  <c r="H765" s="1"/>
  <c r="C765"/>
  <c r="H764"/>
  <c r="D764"/>
  <c r="C764"/>
  <c r="G764" s="1"/>
  <c r="D763"/>
  <c r="H763" s="1"/>
  <c r="C763"/>
  <c r="H762"/>
  <c r="D762"/>
  <c r="C762"/>
  <c r="G762" s="1"/>
  <c r="D761"/>
  <c r="H761" s="1"/>
  <c r="C761"/>
  <c r="H760"/>
  <c r="D760"/>
  <c r="C760"/>
  <c r="G760" s="1"/>
  <c r="D759"/>
  <c r="H759" s="1"/>
  <c r="C759"/>
  <c r="H758"/>
  <c r="D758"/>
  <c r="C758"/>
  <c r="G758" s="1"/>
  <c r="D757"/>
  <c r="H757" s="1"/>
  <c r="C757"/>
  <c r="H756"/>
  <c r="D756"/>
  <c r="C756"/>
  <c r="G756" s="1"/>
  <c r="D755"/>
  <c r="C755"/>
  <c r="H754"/>
  <c r="D754"/>
  <c r="C754"/>
  <c r="G754" s="1"/>
  <c r="D753"/>
  <c r="C753"/>
  <c r="H752"/>
  <c r="D752"/>
  <c r="C752"/>
  <c r="G752" s="1"/>
  <c r="D751"/>
  <c r="H751" s="1"/>
  <c r="C751"/>
  <c r="H750"/>
  <c r="D750"/>
  <c r="C750"/>
  <c r="G750" s="1"/>
  <c r="D749"/>
  <c r="H749" s="1"/>
  <c r="C749"/>
  <c r="H748"/>
  <c r="D748"/>
  <c r="C748"/>
  <c r="G748" s="1"/>
  <c r="D747"/>
  <c r="H747" s="1"/>
  <c r="C747"/>
  <c r="H746"/>
  <c r="D746"/>
  <c r="C746"/>
  <c r="G746" s="1"/>
  <c r="D745"/>
  <c r="H745" s="1"/>
  <c r="C745"/>
  <c r="H744"/>
  <c r="D744"/>
  <c r="C744"/>
  <c r="G744" s="1"/>
  <c r="D743"/>
  <c r="H743" s="1"/>
  <c r="C743"/>
  <c r="H742"/>
  <c r="D742"/>
  <c r="C742"/>
  <c r="G742" s="1"/>
  <c r="D741"/>
  <c r="H741" s="1"/>
  <c r="C741"/>
  <c r="H740"/>
  <c r="D740"/>
  <c r="C740"/>
  <c r="G740" s="1"/>
  <c r="D739"/>
  <c r="H739" s="1"/>
  <c r="C739"/>
  <c r="H738"/>
  <c r="D738"/>
  <c r="C738"/>
  <c r="G738" s="1"/>
  <c r="D737"/>
  <c r="H737" s="1"/>
  <c r="C737"/>
  <c r="H736"/>
  <c r="D736"/>
  <c r="C736"/>
  <c r="G736" s="1"/>
  <c r="D735"/>
  <c r="H735" s="1"/>
  <c r="C735"/>
  <c r="H734"/>
  <c r="D734"/>
  <c r="C734"/>
  <c r="G734" s="1"/>
  <c r="D733"/>
  <c r="H733" s="1"/>
  <c r="C733"/>
  <c r="H732"/>
  <c r="D732"/>
  <c r="C732"/>
  <c r="G732" s="1"/>
  <c r="D731"/>
  <c r="H731" s="1"/>
  <c r="C731"/>
  <c r="H730"/>
  <c r="D730"/>
  <c r="C730"/>
  <c r="G730" s="1"/>
  <c r="D729"/>
  <c r="H729" s="1"/>
  <c r="C729"/>
  <c r="H728"/>
  <c r="D728"/>
  <c r="C728"/>
  <c r="G728" s="1"/>
  <c r="D727"/>
  <c r="H727" s="1"/>
  <c r="C727"/>
  <c r="H726"/>
  <c r="D726"/>
  <c r="C726"/>
  <c r="G726" s="1"/>
  <c r="D725"/>
  <c r="H725" s="1"/>
  <c r="C725"/>
  <c r="H724"/>
  <c r="D724"/>
  <c r="C724"/>
  <c r="G724" s="1"/>
  <c r="D723"/>
  <c r="H723" s="1"/>
  <c r="C723"/>
  <c r="H722"/>
  <c r="D722"/>
  <c r="C722"/>
  <c r="G722" s="1"/>
  <c r="D721"/>
  <c r="H721" s="1"/>
  <c r="C721"/>
  <c r="H720"/>
  <c r="D720"/>
  <c r="C720"/>
  <c r="G720" s="1"/>
  <c r="D719"/>
  <c r="H719" s="1"/>
  <c r="C719"/>
  <c r="D718"/>
  <c r="C718"/>
  <c r="D717"/>
  <c r="H717" s="1"/>
  <c r="C717"/>
  <c r="H716"/>
  <c r="D716"/>
  <c r="C716"/>
  <c r="G716" s="1"/>
  <c r="D715"/>
  <c r="H715" s="1"/>
  <c r="C715"/>
  <c r="H714"/>
  <c r="D714"/>
  <c r="C714"/>
  <c r="G714" s="1"/>
  <c r="D713"/>
  <c r="H713" s="1"/>
  <c r="C713"/>
  <c r="H712"/>
  <c r="D712"/>
  <c r="C712"/>
  <c r="G712" s="1"/>
  <c r="D711"/>
  <c r="C711"/>
  <c r="G711" s="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D653"/>
  <c r="C653"/>
  <c r="G653" s="1"/>
  <c r="D652"/>
  <c r="C652"/>
  <c r="G652" s="1"/>
  <c r="D651"/>
  <c r="C651"/>
  <c r="G651" s="1"/>
  <c r="D650"/>
  <c r="C650"/>
  <c r="G650" s="1"/>
  <c r="D649"/>
  <c r="C649"/>
  <c r="G649" s="1"/>
  <c r="D648"/>
  <c r="C648"/>
  <c r="G648" s="1"/>
  <c r="D647"/>
  <c r="C647"/>
  <c r="G647" s="1"/>
  <c r="D646"/>
  <c r="C646"/>
  <c r="G646" s="1"/>
  <c r="D645"/>
  <c r="C645"/>
  <c r="D644"/>
  <c r="C644"/>
  <c r="G644" s="1"/>
  <c r="D643"/>
  <c r="C643"/>
  <c r="G643" s="1"/>
  <c r="D642"/>
  <c r="C642"/>
  <c r="G642" s="1"/>
  <c r="D641"/>
  <c r="C641"/>
  <c r="G641" s="1"/>
  <c r="D637"/>
  <c r="C637"/>
  <c r="G637" s="1"/>
  <c r="D632"/>
  <c r="C632"/>
  <c r="G632" s="1"/>
  <c r="D631"/>
  <c r="C631"/>
  <c r="G631" s="1"/>
  <c r="D628"/>
  <c r="C628"/>
  <c r="G628" s="1"/>
  <c r="D627"/>
  <c r="C627"/>
  <c r="G627" s="1"/>
  <c r="D626"/>
  <c r="C626"/>
  <c r="G626" s="1"/>
  <c r="D625"/>
  <c r="C625"/>
  <c r="G625" s="1"/>
  <c r="D624"/>
  <c r="C624"/>
  <c r="G624" s="1"/>
  <c r="D623"/>
  <c r="C623"/>
  <c r="G623" s="1"/>
  <c r="D622"/>
  <c r="C622"/>
  <c r="G622" s="1"/>
  <c r="D621"/>
  <c r="C621"/>
  <c r="G621" s="1"/>
  <c r="D620"/>
  <c r="C620"/>
  <c r="G620" s="1"/>
  <c r="D619"/>
  <c r="D618"/>
  <c r="C618"/>
  <c r="G618" s="1"/>
  <c r="D617"/>
  <c r="C617"/>
  <c r="G617" s="1"/>
  <c r="D616"/>
  <c r="C616"/>
  <c r="G616" s="1"/>
  <c r="D615"/>
  <c r="C615"/>
  <c r="G615" s="1"/>
  <c r="D614"/>
  <c r="C614"/>
  <c r="G614" s="1"/>
  <c r="D613"/>
  <c r="C613"/>
  <c r="G613" s="1"/>
  <c r="D612"/>
  <c r="C612"/>
  <c r="G612" s="1"/>
  <c r="D611"/>
  <c r="C611"/>
  <c r="G611" s="1"/>
  <c r="D610"/>
  <c r="C610"/>
  <c r="G610" s="1"/>
  <c r="D609"/>
  <c r="C609"/>
  <c r="G609" s="1"/>
  <c r="D608"/>
  <c r="C608"/>
  <c r="G608" s="1"/>
  <c r="D607"/>
  <c r="C607"/>
  <c r="G607" s="1"/>
  <c r="D606"/>
  <c r="C606"/>
  <c r="G606" s="1"/>
  <c r="D605"/>
  <c r="C605"/>
  <c r="G605" s="1"/>
  <c r="D604"/>
  <c r="C604"/>
  <c r="G604" s="1"/>
  <c r="D603"/>
  <c r="C603"/>
  <c r="G603" s="1"/>
  <c r="D602"/>
  <c r="C602"/>
  <c r="G602" s="1"/>
  <c r="D601"/>
  <c r="C601"/>
  <c r="G601" s="1"/>
  <c r="D600"/>
  <c r="C600"/>
  <c r="G600" s="1"/>
  <c r="D599"/>
  <c r="C599"/>
  <c r="G599" s="1"/>
  <c r="D598"/>
  <c r="C598"/>
  <c r="G598" s="1"/>
  <c r="D597"/>
  <c r="C597"/>
  <c r="G597" s="1"/>
  <c r="D596"/>
  <c r="C596"/>
  <c r="G596" s="1"/>
  <c r="D595"/>
  <c r="C595"/>
  <c r="G595" s="1"/>
  <c r="D594"/>
  <c r="C594"/>
  <c r="G594" s="1"/>
  <c r="D593"/>
  <c r="C593"/>
  <c r="G593" s="1"/>
  <c r="D592"/>
  <c r="C592"/>
  <c r="G592" s="1"/>
  <c r="D591"/>
  <c r="C591"/>
  <c r="G591" s="1"/>
  <c r="D590"/>
  <c r="C590"/>
  <c r="G590" s="1"/>
  <c r="D589"/>
  <c r="C589"/>
  <c r="G589" s="1"/>
  <c r="D588"/>
  <c r="C588"/>
  <c r="G588" s="1"/>
  <c r="D587"/>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C574"/>
  <c r="G574" s="1"/>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C543"/>
  <c r="G543" s="1"/>
  <c r="D542"/>
  <c r="C542"/>
  <c r="G542" s="1"/>
  <c r="D541"/>
  <c r="C541"/>
  <c r="G541" s="1"/>
  <c r="D540"/>
  <c r="C540"/>
  <c r="G540" s="1"/>
  <c r="D539"/>
  <c r="C539"/>
  <c r="G539" s="1"/>
  <c r="D538"/>
  <c r="C538"/>
  <c r="G538" s="1"/>
  <c r="D537"/>
  <c r="C537"/>
  <c r="G537" s="1"/>
  <c r="D536"/>
  <c r="C536"/>
  <c r="G536" s="1"/>
  <c r="D535"/>
  <c r="C535"/>
  <c r="G535" s="1"/>
  <c r="D534"/>
  <c r="C534"/>
  <c r="G534" s="1"/>
  <c r="D533"/>
  <c r="C533"/>
  <c r="G533" s="1"/>
  <c r="D532"/>
  <c r="C532"/>
  <c r="G532" s="1"/>
  <c r="D531"/>
  <c r="C531"/>
  <c r="G531" s="1"/>
  <c r="D530"/>
  <c r="C530"/>
  <c r="G530" s="1"/>
  <c r="D529"/>
  <c r="C529"/>
  <c r="G529" s="1"/>
  <c r="D528"/>
  <c r="C528"/>
  <c r="G528" s="1"/>
  <c r="D527"/>
  <c r="C527"/>
  <c r="G527" s="1"/>
  <c r="D526"/>
  <c r="C526"/>
  <c r="G526" s="1"/>
  <c r="D525"/>
  <c r="C525"/>
  <c r="G525" s="1"/>
  <c r="D524"/>
  <c r="C524"/>
  <c r="G524" s="1"/>
  <c r="D523"/>
  <c r="D522"/>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C478"/>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D413"/>
  <c r="C413"/>
  <c r="D412"/>
  <c r="C412"/>
  <c r="D411"/>
  <c r="C411"/>
  <c r="G411" s="1"/>
  <c r="D406"/>
  <c r="C406"/>
  <c r="G406" s="1"/>
  <c r="D405"/>
  <c r="C405"/>
  <c r="G405" s="1"/>
  <c r="D404"/>
  <c r="C404"/>
  <c r="G404" s="1"/>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D364"/>
  <c r="C364"/>
  <c r="G364" s="1"/>
  <c r="D363"/>
  <c r="C363"/>
  <c r="D362"/>
  <c r="C362"/>
  <c r="G362" s="1"/>
  <c r="D361"/>
  <c r="C361"/>
  <c r="D360"/>
  <c r="C360"/>
  <c r="G360" s="1"/>
  <c r="D359"/>
  <c r="C359"/>
  <c r="D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C346"/>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D312"/>
  <c r="C312"/>
  <c r="G312" s="1"/>
  <c r="D311"/>
  <c r="C311"/>
  <c r="G311" s="1"/>
  <c r="D310"/>
  <c r="C310"/>
  <c r="G310" s="1"/>
  <c r="D309"/>
  <c r="C309"/>
  <c r="G309" s="1"/>
  <c r="D308"/>
  <c r="C308"/>
  <c r="G308" s="1"/>
  <c r="D307"/>
  <c r="C307"/>
  <c r="G307" s="1"/>
  <c r="D306"/>
  <c r="D305"/>
  <c r="C305"/>
  <c r="G305" s="1"/>
  <c r="D304"/>
  <c r="C304"/>
  <c r="G304" s="1"/>
  <c r="D303"/>
  <c r="C303"/>
  <c r="G303" s="1"/>
  <c r="D302"/>
  <c r="C302"/>
  <c r="G302" s="1"/>
  <c r="D301"/>
  <c r="C301"/>
  <c r="G301" s="1"/>
  <c r="D300"/>
  <c r="C300"/>
  <c r="G300" s="1"/>
  <c r="D299"/>
  <c r="C299"/>
  <c r="G299" s="1"/>
  <c r="D298"/>
  <c r="C298"/>
  <c r="G298" s="1"/>
  <c r="D297"/>
  <c r="C297"/>
  <c r="G297" s="1"/>
  <c r="D296"/>
  <c r="C296"/>
  <c r="D295"/>
  <c r="C295"/>
  <c r="D292"/>
  <c r="C292"/>
  <c r="G292" s="1"/>
  <c r="D291"/>
  <c r="C291"/>
  <c r="G291" s="1"/>
  <c r="D290"/>
  <c r="C290"/>
  <c r="G290" s="1"/>
  <c r="D289"/>
  <c r="C289"/>
  <c r="G289" s="1"/>
  <c r="D288"/>
  <c r="C288"/>
  <c r="G288" s="1"/>
  <c r="D284"/>
  <c r="C284"/>
  <c r="G284" s="1"/>
  <c r="D283"/>
  <c r="C283"/>
  <c r="G283" s="1"/>
  <c r="D282"/>
  <c r="C282"/>
  <c r="G282" s="1"/>
  <c r="D281"/>
  <c r="C281"/>
  <c r="G281" s="1"/>
  <c r="D280"/>
  <c r="C280"/>
  <c r="G280" s="1"/>
  <c r="D279"/>
  <c r="C279"/>
  <c r="G279" s="1"/>
  <c r="D278"/>
  <c r="C278"/>
  <c r="G278" s="1"/>
  <c r="D277"/>
  <c r="C277"/>
  <c r="G277" s="1"/>
  <c r="D276"/>
  <c r="C276"/>
  <c r="G276" s="1"/>
  <c r="D275"/>
  <c r="C275"/>
  <c r="G275" s="1"/>
  <c r="D274"/>
  <c r="C274"/>
  <c r="G274" s="1"/>
  <c r="D273"/>
  <c r="C273"/>
  <c r="G273" s="1"/>
  <c r="D272"/>
  <c r="C272"/>
  <c r="G272" s="1"/>
  <c r="D271"/>
  <c r="C271"/>
  <c r="G271" s="1"/>
  <c r="D270"/>
  <c r="C270"/>
  <c r="G270" s="1"/>
  <c r="D269"/>
  <c r="C269"/>
  <c r="G269" s="1"/>
  <c r="D268"/>
  <c r="C268"/>
  <c r="G268" s="1"/>
  <c r="D267"/>
  <c r="C267"/>
  <c r="G267" s="1"/>
  <c r="D266"/>
  <c r="C266"/>
  <c r="G266" s="1"/>
  <c r="D265"/>
  <c r="C265"/>
  <c r="G265" s="1"/>
  <c r="D264"/>
  <c r="C264"/>
  <c r="G264" s="1"/>
  <c r="D263"/>
  <c r="C263"/>
  <c r="G263" s="1"/>
  <c r="D262"/>
  <c r="C262"/>
  <c r="D261"/>
  <c r="C261"/>
  <c r="G261" s="1"/>
  <c r="D260"/>
  <c r="C260"/>
  <c r="G260" s="1"/>
  <c r="D259"/>
  <c r="D258"/>
  <c r="C258"/>
  <c r="G258" s="1"/>
  <c r="D257"/>
  <c r="C257"/>
  <c r="G257" s="1"/>
  <c r="D256"/>
  <c r="C256"/>
  <c r="D255"/>
  <c r="C255"/>
  <c r="G255" s="1"/>
  <c r="D254"/>
  <c r="C254"/>
  <c r="G254" s="1"/>
  <c r="D253"/>
  <c r="C253"/>
  <c r="G253" s="1"/>
  <c r="D252"/>
  <c r="C252"/>
  <c r="G252" s="1"/>
  <c r="D251"/>
  <c r="C251"/>
  <c r="G251" s="1"/>
  <c r="D250"/>
  <c r="C250"/>
  <c r="G250" s="1"/>
  <c r="D249"/>
  <c r="C249"/>
  <c r="G249" s="1"/>
  <c r="D248"/>
  <c r="C248"/>
  <c r="G248" s="1"/>
  <c r="D247"/>
  <c r="C247"/>
  <c r="G247" s="1"/>
  <c r="D246"/>
  <c r="C246"/>
  <c r="G246" s="1"/>
  <c r="D245"/>
  <c r="C245"/>
  <c r="G245" s="1"/>
  <c r="D244"/>
  <c r="C244"/>
  <c r="G244" s="1"/>
  <c r="D243"/>
  <c r="C243"/>
  <c r="G243" s="1"/>
  <c r="D242"/>
  <c r="C242"/>
  <c r="G242" s="1"/>
  <c r="D241"/>
  <c r="C241"/>
  <c r="G241" s="1"/>
  <c r="D240"/>
  <c r="C240"/>
  <c r="G240" s="1"/>
  <c r="G239"/>
  <c r="D239"/>
  <c r="C239"/>
  <c r="H239" s="1"/>
  <c r="D238"/>
  <c r="C238"/>
  <c r="G238" s="1"/>
  <c r="D237"/>
  <c r="C237"/>
  <c r="G237" s="1"/>
  <c r="D236"/>
  <c r="C236"/>
  <c r="G236" s="1"/>
  <c r="D235"/>
  <c r="C235"/>
  <c r="H235" s="1"/>
  <c r="D234"/>
  <c r="C234"/>
  <c r="H234" s="1"/>
  <c r="D233"/>
  <c r="C233"/>
  <c r="H233" s="1"/>
  <c r="D232"/>
  <c r="C232"/>
  <c r="G232" s="1"/>
  <c r="D231"/>
  <c r="C231"/>
  <c r="G231" s="1"/>
  <c r="G230"/>
  <c r="D230"/>
  <c r="C230"/>
  <c r="H230" s="1"/>
  <c r="D229"/>
  <c r="C229"/>
  <c r="H229" s="1"/>
  <c r="D228"/>
  <c r="C228"/>
  <c r="H228" s="1"/>
  <c r="D227"/>
  <c r="C227"/>
  <c r="H227" s="1"/>
  <c r="D226"/>
  <c r="C226"/>
  <c r="G226" s="1"/>
  <c r="D225"/>
  <c r="C225"/>
  <c r="G225" s="1"/>
  <c r="D224"/>
  <c r="C224"/>
  <c r="G224" s="1"/>
  <c r="D223"/>
  <c r="C223"/>
  <c r="H223" s="1"/>
  <c r="D222"/>
  <c r="C222"/>
  <c r="H222" s="1"/>
  <c r="D221"/>
  <c r="C221"/>
  <c r="H221" s="1"/>
  <c r="D220"/>
  <c r="D219"/>
  <c r="C219"/>
  <c r="G219" s="1"/>
  <c r="D218"/>
  <c r="C218"/>
  <c r="G218" s="1"/>
  <c r="D217"/>
  <c r="C217"/>
  <c r="G217" s="1"/>
  <c r="D216"/>
  <c r="C216"/>
  <c r="H216" s="1"/>
  <c r="D215"/>
  <c r="C215"/>
  <c r="H215" s="1"/>
  <c r="D214"/>
  <c r="C214"/>
  <c r="G214" s="1"/>
  <c r="D213"/>
  <c r="C213"/>
  <c r="G213" s="1"/>
  <c r="D212"/>
  <c r="C212"/>
  <c r="G212" s="1"/>
  <c r="D211"/>
  <c r="D210"/>
  <c r="C210"/>
  <c r="G210" s="1"/>
  <c r="D209"/>
  <c r="C209"/>
  <c r="H209" s="1"/>
  <c r="D208"/>
  <c r="C208"/>
  <c r="H208" s="1"/>
  <c r="D207"/>
  <c r="C207"/>
  <c r="D206"/>
  <c r="C206"/>
  <c r="D205"/>
  <c r="C205"/>
  <c r="H205" s="1"/>
  <c r="D204"/>
  <c r="C204"/>
  <c r="H204" s="1"/>
  <c r="D203"/>
  <c r="C203"/>
  <c r="H203" s="1"/>
  <c r="D202"/>
  <c r="C202"/>
  <c r="H202" s="1"/>
  <c r="D201"/>
  <c r="C201"/>
  <c r="G201" s="1"/>
  <c r="D200"/>
  <c r="C200"/>
  <c r="G200" s="1"/>
  <c r="D199"/>
  <c r="C199"/>
  <c r="G199" s="1"/>
  <c r="D198"/>
  <c r="C198"/>
  <c r="H198" s="1"/>
  <c r="D197"/>
  <c r="C197"/>
  <c r="H197" s="1"/>
  <c r="D196"/>
  <c r="C196"/>
  <c r="H196" s="1"/>
  <c r="D195"/>
  <c r="C195"/>
  <c r="H195" s="1"/>
  <c r="D194"/>
  <c r="C194"/>
  <c r="H194" s="1"/>
  <c r="D193"/>
  <c r="C193"/>
  <c r="G193" s="1"/>
  <c r="C192"/>
  <c r="D191"/>
  <c r="C191"/>
  <c r="D190"/>
  <c r="C190"/>
  <c r="G190" s="1"/>
  <c r="D189"/>
  <c r="C189"/>
  <c r="H189" s="1"/>
  <c r="D188"/>
  <c r="C188"/>
  <c r="H188" s="1"/>
  <c r="D187"/>
  <c r="C187"/>
  <c r="H187" s="1"/>
  <c r="D186"/>
  <c r="C186"/>
  <c r="G186" s="1"/>
  <c r="D185"/>
  <c r="C185"/>
  <c r="H185" s="1"/>
  <c r="D184"/>
  <c r="C184"/>
  <c r="G184" s="1"/>
  <c r="D183"/>
  <c r="C183"/>
  <c r="G183" s="1"/>
  <c r="D182"/>
  <c r="C182"/>
  <c r="G182" s="1"/>
  <c r="D181"/>
  <c r="C181"/>
  <c r="H181" s="1"/>
  <c r="D180"/>
  <c r="C180"/>
  <c r="H180" s="1"/>
  <c r="D179"/>
  <c r="C179"/>
  <c r="H179" s="1"/>
  <c r="D178"/>
  <c r="C178"/>
  <c r="G178" s="1"/>
  <c r="D177"/>
  <c r="C177"/>
  <c r="D176"/>
  <c r="C176"/>
  <c r="H176" s="1"/>
  <c r="D175"/>
  <c r="C175"/>
  <c r="H175" s="1"/>
  <c r="D174"/>
  <c r="C174"/>
  <c r="D173"/>
  <c r="C173"/>
  <c r="D172"/>
  <c r="C172"/>
  <c r="H172" s="1"/>
  <c r="D171"/>
  <c r="C171"/>
  <c r="H171" s="1"/>
  <c r="D170"/>
  <c r="C170"/>
  <c r="G170" s="1"/>
  <c r="D169"/>
  <c r="C169"/>
  <c r="G169" s="1"/>
  <c r="D168"/>
  <c r="C168"/>
  <c r="D167"/>
  <c r="C167"/>
  <c r="H167" s="1"/>
  <c r="D166"/>
  <c r="C166"/>
  <c r="D165"/>
  <c r="C165"/>
  <c r="D164"/>
  <c r="C164"/>
  <c r="H164" s="1"/>
  <c r="D163"/>
  <c r="C163"/>
  <c r="H163" s="1"/>
  <c r="D162"/>
  <c r="C162"/>
  <c r="D161"/>
  <c r="C161"/>
  <c r="D160"/>
  <c r="C160"/>
  <c r="D158"/>
  <c r="C158"/>
  <c r="G158" s="1"/>
  <c r="D157"/>
  <c r="C157"/>
  <c r="D156"/>
  <c r="C156"/>
  <c r="H156" s="1"/>
  <c r="D155"/>
  <c r="C155"/>
  <c r="D154"/>
  <c r="C154"/>
  <c r="H154" s="1"/>
  <c r="D153"/>
  <c r="C153"/>
  <c r="H153" s="1"/>
  <c r="D152"/>
  <c r="C152"/>
  <c r="H152" s="1"/>
  <c r="D151"/>
  <c r="C151"/>
  <c r="H151" s="1"/>
  <c r="D150"/>
  <c r="C150"/>
  <c r="D149"/>
  <c r="C149"/>
  <c r="D146"/>
  <c r="C146"/>
  <c r="G146" s="1"/>
  <c r="D145"/>
  <c r="C145"/>
  <c r="H145" s="1"/>
  <c r="D144"/>
  <c r="C144"/>
  <c r="H144" s="1"/>
  <c r="D143"/>
  <c r="C143"/>
  <c r="H143" s="1"/>
  <c r="D142"/>
  <c r="C142"/>
  <c r="H142" s="1"/>
  <c r="D141"/>
  <c r="C141"/>
  <c r="G141" s="1"/>
  <c r="D140"/>
  <c r="C140"/>
  <c r="G140" s="1"/>
  <c r="D139"/>
  <c r="C139"/>
  <c r="H139" s="1"/>
  <c r="D138"/>
  <c r="C138"/>
  <c r="H138" s="1"/>
  <c r="D137"/>
  <c r="C137"/>
  <c r="G137" s="1"/>
  <c r="D136"/>
  <c r="C136"/>
  <c r="G136" s="1"/>
  <c r="D135"/>
  <c r="D134"/>
  <c r="C134"/>
  <c r="H134" s="1"/>
  <c r="D133"/>
  <c r="C133"/>
  <c r="H133" s="1"/>
  <c r="D132"/>
  <c r="C132"/>
  <c r="G132" s="1"/>
  <c r="D131"/>
  <c r="C131"/>
  <c r="G131" s="1"/>
  <c r="D130"/>
  <c r="C130"/>
  <c r="G130" s="1"/>
  <c r="D129"/>
  <c r="D128"/>
  <c r="C128"/>
  <c r="H128" s="1"/>
  <c r="D127"/>
  <c r="C127"/>
  <c r="H127" s="1"/>
  <c r="D126"/>
  <c r="C126"/>
  <c r="G126" s="1"/>
  <c r="D125"/>
  <c r="C125"/>
  <c r="G125" s="1"/>
  <c r="D124"/>
  <c r="C124"/>
  <c r="G124" s="1"/>
  <c r="D123"/>
  <c r="C123"/>
  <c r="G123" s="1"/>
  <c r="D122"/>
  <c r="C122"/>
  <c r="G122" s="1"/>
  <c r="D121"/>
  <c r="C121"/>
  <c r="G121" s="1"/>
  <c r="D120"/>
  <c r="C120"/>
  <c r="G120" s="1"/>
  <c r="D119"/>
  <c r="C119"/>
  <c r="G119" s="1"/>
  <c r="D118"/>
  <c r="C118"/>
  <c r="D117"/>
  <c r="C117"/>
  <c r="D116"/>
  <c r="C116"/>
  <c r="D115"/>
  <c r="C115"/>
  <c r="G115" s="1"/>
  <c r="D114"/>
  <c r="C114"/>
  <c r="H114" s="1"/>
  <c r="D113"/>
  <c r="C113"/>
  <c r="H113" s="1"/>
  <c r="D112"/>
  <c r="C112"/>
  <c r="G112" s="1"/>
  <c r="D111"/>
  <c r="C111"/>
  <c r="D110"/>
  <c r="C110"/>
  <c r="G110" s="1"/>
  <c r="D109"/>
  <c r="C109"/>
  <c r="G109" s="1"/>
  <c r="D108"/>
  <c r="C108"/>
  <c r="G108" s="1"/>
  <c r="D107"/>
  <c r="C107"/>
  <c r="G107" s="1"/>
  <c r="D106"/>
  <c r="C106"/>
  <c r="G106" s="1"/>
  <c r="D105"/>
  <c r="C105"/>
  <c r="G105" s="1"/>
  <c r="D104"/>
  <c r="C104"/>
  <c r="G104" s="1"/>
  <c r="D103"/>
  <c r="C103"/>
  <c r="G103" s="1"/>
  <c r="D101"/>
  <c r="C101"/>
  <c r="H101" s="1"/>
  <c r="D100"/>
  <c r="C100"/>
  <c r="G100" s="1"/>
  <c r="D99"/>
  <c r="C99"/>
  <c r="G99" s="1"/>
  <c r="D98"/>
  <c r="C98"/>
  <c r="G98" s="1"/>
  <c r="D97"/>
  <c r="C97"/>
  <c r="G97" s="1"/>
  <c r="D96"/>
  <c r="C96"/>
  <c r="G96" s="1"/>
  <c r="D95"/>
  <c r="C95"/>
  <c r="G95" s="1"/>
  <c r="D94"/>
  <c r="C94"/>
  <c r="G94" s="1"/>
  <c r="D93"/>
  <c r="C93"/>
  <c r="H93" s="1"/>
  <c r="D92"/>
  <c r="C92"/>
  <c r="H92" s="1"/>
  <c r="D91"/>
  <c r="C91"/>
  <c r="H91" s="1"/>
  <c r="D90"/>
  <c r="C90"/>
  <c r="D89"/>
  <c r="C89"/>
  <c r="H89" s="1"/>
  <c r="D88"/>
  <c r="C88"/>
  <c r="D87"/>
  <c r="C87"/>
  <c r="D86"/>
  <c r="C86"/>
  <c r="G86" s="1"/>
  <c r="D85"/>
  <c r="C85"/>
  <c r="G85" s="1"/>
  <c r="D84"/>
  <c r="C84"/>
  <c r="G84" s="1"/>
  <c r="D83"/>
  <c r="C83"/>
  <c r="G83" s="1"/>
  <c r="D82"/>
  <c r="C82"/>
  <c r="G82" s="1"/>
  <c r="D81"/>
  <c r="C81"/>
  <c r="D80"/>
  <c r="C80"/>
  <c r="G80" s="1"/>
  <c r="D79"/>
  <c r="C79"/>
  <c r="D78"/>
  <c r="C78"/>
  <c r="D77"/>
  <c r="C77"/>
  <c r="H77" s="1"/>
  <c r="D76"/>
  <c r="C76"/>
  <c r="H76" s="1"/>
  <c r="D75"/>
  <c r="C75"/>
  <c r="H75" s="1"/>
  <c r="D74"/>
  <c r="C74"/>
  <c r="H74" s="1"/>
  <c r="D73"/>
  <c r="C73"/>
  <c r="G73" s="1"/>
  <c r="D72"/>
  <c r="C72"/>
  <c r="G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G59" s="1"/>
  <c r="G58"/>
  <c r="D58"/>
  <c r="C58"/>
  <c r="H58" s="1"/>
  <c r="D57"/>
  <c r="C57"/>
  <c r="D56"/>
  <c r="C56"/>
  <c r="D55"/>
  <c r="C55"/>
  <c r="D54"/>
  <c r="C54"/>
  <c r="G54" s="1"/>
  <c r="D53"/>
  <c r="C53"/>
  <c r="H53" s="1"/>
  <c r="D52"/>
  <c r="C52"/>
  <c r="H52" s="1"/>
  <c r="D51"/>
  <c r="C51"/>
  <c r="H51" s="1"/>
  <c r="D50"/>
  <c r="C50"/>
  <c r="H50" s="1"/>
  <c r="D49"/>
  <c r="C49"/>
  <c r="H49" s="1"/>
  <c r="D48"/>
  <c r="C48"/>
  <c r="H48" s="1"/>
  <c r="D47"/>
  <c r="C47"/>
  <c r="H47" s="1"/>
  <c r="D46"/>
  <c r="D45"/>
  <c r="C45"/>
  <c r="G45" s="1"/>
  <c r="D44"/>
  <c r="C44"/>
  <c r="G44" s="1"/>
  <c r="D43"/>
  <c r="C43"/>
  <c r="G43" s="1"/>
  <c r="D42"/>
  <c r="C42"/>
  <c r="G42" s="1"/>
  <c r="D41"/>
  <c r="C41"/>
  <c r="G41" s="1"/>
  <c r="D40"/>
  <c r="C40"/>
  <c r="G40" s="1"/>
  <c r="D39"/>
  <c r="C39"/>
  <c r="G39" s="1"/>
  <c r="D38"/>
  <c r="C38"/>
  <c r="G38" s="1"/>
  <c r="D37"/>
  <c r="C37"/>
  <c r="H37" s="1"/>
  <c r="D36"/>
  <c r="C36"/>
  <c r="H36" s="1"/>
  <c r="D35"/>
  <c r="C35"/>
  <c r="H35" s="1"/>
  <c r="D34"/>
  <c r="C34"/>
  <c r="H34" s="1"/>
  <c r="D33"/>
  <c r="C33"/>
  <c r="H33" s="1"/>
  <c r="D32"/>
  <c r="C32"/>
  <c r="H32" s="1"/>
  <c r="D31"/>
  <c r="C31"/>
  <c r="H31" s="1"/>
  <c r="D30"/>
  <c r="C30"/>
  <c r="H30" s="1"/>
  <c r="D29"/>
  <c r="C29"/>
  <c r="G29" s="1"/>
  <c r="D28"/>
  <c r="C28"/>
  <c r="G28" s="1"/>
  <c r="D27"/>
  <c r="C27"/>
  <c r="D26"/>
  <c r="C26"/>
  <c r="G26" s="1"/>
  <c r="D25"/>
  <c r="C25"/>
  <c r="G25" s="1"/>
  <c r="D24"/>
  <c r="C24"/>
  <c r="H24" s="1"/>
  <c r="D23"/>
  <c r="C23"/>
  <c r="D22"/>
  <c r="C22"/>
  <c r="H22" s="1"/>
  <c r="D21"/>
  <c r="C21"/>
  <c r="G21" s="1"/>
  <c r="D20"/>
  <c r="C20"/>
  <c r="G20" s="1"/>
  <c r="D19"/>
  <c r="C19"/>
  <c r="D18"/>
  <c r="C18"/>
  <c r="G18" s="1"/>
  <c r="D17"/>
  <c r="C17"/>
  <c r="H17" s="1"/>
  <c r="D16"/>
  <c r="C16"/>
  <c r="H16" s="1"/>
  <c r="D15"/>
  <c r="C15"/>
  <c r="H15" s="1"/>
  <c r="D14"/>
  <c r="C14"/>
  <c r="G14" s="1"/>
  <c r="D13"/>
  <c r="C13"/>
  <c r="H13" s="1"/>
  <c r="D12"/>
  <c r="C12"/>
  <c r="H12" s="1"/>
  <c r="D11"/>
  <c r="C11"/>
  <c r="D10"/>
  <c r="C10"/>
  <c r="H10" s="1"/>
  <c r="D9"/>
  <c r="C9"/>
  <c r="H9" s="1"/>
  <c r="D8"/>
  <c r="C8"/>
  <c r="H8" s="1"/>
  <c r="D7"/>
  <c r="C7"/>
  <c r="H7" s="1"/>
  <c r="D6"/>
  <c r="C6"/>
  <c r="H6" s="1"/>
  <c r="D5"/>
  <c r="C5"/>
  <c r="D4"/>
  <c r="C4"/>
  <c r="E283" i="9" l="1"/>
  <c r="B283" s="1"/>
  <c r="H1265" i="1"/>
  <c r="H1163"/>
  <c r="H1264"/>
  <c r="H1263"/>
  <c r="H1240"/>
  <c r="H1241"/>
  <c r="H1232"/>
  <c r="H1223"/>
  <c r="H1224"/>
  <c r="E279" i="9"/>
  <c r="B279" s="1"/>
  <c r="H1215" i="1"/>
  <c r="H1216"/>
  <c r="H1218"/>
  <c r="E290" i="9"/>
  <c r="B290" s="1"/>
  <c r="H1162" i="1"/>
  <c r="D177" i="5"/>
  <c r="C1154" i="1" s="1"/>
  <c r="G1154" s="1"/>
  <c r="H1157"/>
  <c r="H1160"/>
  <c r="H1156"/>
  <c r="H1154"/>
  <c r="H1155"/>
  <c r="H1112"/>
  <c r="H1113"/>
  <c r="H1117"/>
  <c r="H1054"/>
  <c r="H1047"/>
  <c r="H1048"/>
  <c r="H1051"/>
  <c r="H996"/>
  <c r="H1006"/>
  <c r="H1012"/>
  <c r="H1000"/>
  <c r="G994"/>
  <c r="G995"/>
  <c r="F13" i="5"/>
  <c r="H998" i="1"/>
  <c r="H997"/>
  <c r="H1004"/>
  <c r="H1007"/>
  <c r="H1008"/>
  <c r="H994"/>
  <c r="D12" i="5"/>
  <c r="H995" i="1"/>
  <c r="H991"/>
  <c r="H993"/>
  <c r="G993"/>
  <c r="H986"/>
  <c r="H987"/>
  <c r="G1241"/>
  <c r="G1232"/>
  <c r="G1223"/>
  <c r="G1215"/>
  <c r="G1216"/>
  <c r="G1155"/>
  <c r="E176" i="5"/>
  <c r="G1156" i="1"/>
  <c r="G1083"/>
  <c r="G1079"/>
  <c r="G1077"/>
  <c r="G1075"/>
  <c r="G1073"/>
  <c r="G1071"/>
  <c r="G1069"/>
  <c r="G1066"/>
  <c r="G1137"/>
  <c r="G1112"/>
  <c r="G1113"/>
  <c r="G1117"/>
  <c r="G1064"/>
  <c r="G1063"/>
  <c r="G1062"/>
  <c r="G1061"/>
  <c r="G1060"/>
  <c r="G1059"/>
  <c r="G1056"/>
  <c r="G1057"/>
  <c r="G1058"/>
  <c r="G1055"/>
  <c r="G1054"/>
  <c r="G1053"/>
  <c r="G1047"/>
  <c r="G1048"/>
  <c r="G1051"/>
  <c r="G1012"/>
  <c r="G1006"/>
  <c r="G996"/>
  <c r="G1004"/>
  <c r="G998"/>
  <c r="G999"/>
  <c r="G1000"/>
  <c r="G997"/>
  <c r="E12" i="5"/>
  <c r="G1007" i="1"/>
  <c r="G1008"/>
  <c r="G991"/>
  <c r="G992"/>
  <c r="G986"/>
  <c r="G987"/>
  <c r="G262"/>
  <c r="H191"/>
  <c r="G983"/>
  <c r="G982"/>
  <c r="G981"/>
  <c r="G979"/>
  <c r="G978"/>
  <c r="G977"/>
  <c r="G976"/>
  <c r="G718"/>
  <c r="E34" i="9"/>
  <c r="B34" s="1"/>
  <c r="G654" i="1"/>
  <c r="G645"/>
  <c r="D299" i="4"/>
  <c r="G295" i="1"/>
  <c r="G296"/>
  <c r="G365"/>
  <c r="G363"/>
  <c r="G359"/>
  <c r="G361"/>
  <c r="F364" i="4"/>
  <c r="F264"/>
  <c r="F226" i="9"/>
  <c r="G256" i="1"/>
  <c r="F219" i="4"/>
  <c r="E196"/>
  <c r="D192" i="1" s="1"/>
  <c r="H192" s="1"/>
  <c r="F210" i="4"/>
  <c r="F224" i="9"/>
  <c r="G206" i="1"/>
  <c r="G207"/>
  <c r="F188" i="4"/>
  <c r="F221" i="9"/>
  <c r="B221" s="1"/>
  <c r="F220"/>
  <c r="F219"/>
  <c r="B219" s="1"/>
  <c r="F218"/>
  <c r="G177" i="1"/>
  <c r="H173"/>
  <c r="H174"/>
  <c r="F177" i="4"/>
  <c r="G165" i="1"/>
  <c r="G168"/>
  <c r="H166"/>
  <c r="H160"/>
  <c r="H162"/>
  <c r="F164" i="4"/>
  <c r="H161" i="1"/>
  <c r="H155"/>
  <c r="G157"/>
  <c r="E152" i="4"/>
  <c r="F159"/>
  <c r="F217" i="9"/>
  <c r="B217" s="1"/>
  <c r="H149" i="1"/>
  <c r="H150"/>
  <c r="G116"/>
  <c r="G118"/>
  <c r="E106" i="4"/>
  <c r="D102" i="1" s="1"/>
  <c r="F120" i="4"/>
  <c r="G117" i="1"/>
  <c r="G111"/>
  <c r="F107" i="4"/>
  <c r="G78" i="1"/>
  <c r="H90"/>
  <c r="G87"/>
  <c r="H88"/>
  <c r="F83" i="4"/>
  <c r="G79" i="1"/>
  <c r="H81"/>
  <c r="H57"/>
  <c r="G55"/>
  <c r="G56"/>
  <c r="E7" i="4"/>
  <c r="F29"/>
  <c r="G27" i="1"/>
  <c r="E6" i="4"/>
  <c r="D2" i="1" s="1"/>
  <c r="D3"/>
  <c r="G19"/>
  <c r="H23"/>
  <c r="F23" i="4"/>
  <c r="H11" i="1"/>
  <c r="F8" i="4"/>
  <c r="H4" i="1"/>
  <c r="H5"/>
  <c r="G413"/>
  <c r="G412"/>
  <c r="F643" i="4"/>
  <c r="G1575" i="1"/>
  <c r="G1573"/>
  <c r="G1571"/>
  <c r="G1569"/>
  <c r="G1567"/>
  <c r="G1565"/>
  <c r="G1563"/>
  <c r="G1561"/>
  <c r="G1559"/>
  <c r="G1557"/>
  <c r="G1555"/>
  <c r="G1553"/>
  <c r="G1551"/>
  <c r="G1549"/>
  <c r="G1545"/>
  <c r="G1547"/>
  <c r="G1543"/>
  <c r="G1539"/>
  <c r="G1537"/>
  <c r="G1535"/>
  <c r="G1533"/>
  <c r="G1531"/>
  <c r="D49" i="8"/>
  <c r="C1524" i="1" s="1"/>
  <c r="H1524" s="1"/>
  <c r="G1529"/>
  <c r="G1527"/>
  <c r="G1525"/>
  <c r="D43" i="8"/>
  <c r="C1518" i="1" s="1"/>
  <c r="G1523"/>
  <c r="G1521"/>
  <c r="G1519"/>
  <c r="G1497"/>
  <c r="G1495"/>
  <c r="G1493"/>
  <c r="D6" i="8"/>
  <c r="C1481" i="1" s="1"/>
  <c r="H1481" s="1"/>
  <c r="C1483"/>
  <c r="H1483" s="1"/>
  <c r="G1487"/>
  <c r="G1485"/>
  <c r="G1515"/>
  <c r="G1513"/>
  <c r="G1511"/>
  <c r="D24" i="8"/>
  <c r="C1499" i="1" s="1"/>
  <c r="H1499" s="1"/>
  <c r="G1509"/>
  <c r="G1505"/>
  <c r="C1501"/>
  <c r="H1501" s="1"/>
  <c r="G1479"/>
  <c r="G1478"/>
  <c r="G1477"/>
  <c r="G1475"/>
  <c r="G1476"/>
  <c r="G1474"/>
  <c r="G1473"/>
  <c r="G1472"/>
  <c r="G1469"/>
  <c r="G1470"/>
  <c r="G1471"/>
  <c r="G1468"/>
  <c r="G1467"/>
  <c r="G1466"/>
  <c r="G1465"/>
  <c r="G1464"/>
  <c r="G1463"/>
  <c r="G1461"/>
  <c r="G1462"/>
  <c r="G1453"/>
  <c r="G1452"/>
  <c r="G1451"/>
  <c r="G1450"/>
  <c r="G1449"/>
  <c r="G1448"/>
  <c r="G1447"/>
  <c r="J1445"/>
  <c r="G1446"/>
  <c r="G1444"/>
  <c r="G1443"/>
  <c r="G1442"/>
  <c r="G1441"/>
  <c r="G1440"/>
  <c r="G1436"/>
  <c r="G1437"/>
  <c r="G1438"/>
  <c r="G1439"/>
  <c r="H1445"/>
  <c r="H1436"/>
  <c r="H1437"/>
  <c r="H1438"/>
  <c r="J1441"/>
  <c r="G1423"/>
  <c r="F118" i="6"/>
  <c r="F115"/>
  <c r="G1401" i="1"/>
  <c r="H1378"/>
  <c r="H1380"/>
  <c r="F82" i="6"/>
  <c r="G1379" i="1"/>
  <c r="G1377"/>
  <c r="G1369"/>
  <c r="G1375"/>
  <c r="F75" i="6"/>
  <c r="I25" i="3"/>
  <c r="D1329" i="1"/>
  <c r="G1339"/>
  <c r="F43" i="6"/>
  <c r="G1333" i="1"/>
  <c r="E141" i="6"/>
  <c r="F36"/>
  <c r="F28"/>
  <c r="G1307" i="1"/>
  <c r="H1414"/>
  <c r="H1412"/>
  <c r="H1411"/>
  <c r="H1409"/>
  <c r="H1410"/>
  <c r="H1401"/>
  <c r="H1381"/>
  <c r="H1376"/>
  <c r="H1379"/>
  <c r="H1377"/>
  <c r="H1375"/>
  <c r="H1369"/>
  <c r="H1372"/>
  <c r="H1354"/>
  <c r="H1342"/>
  <c r="D35" i="6"/>
  <c r="H1337" i="1"/>
  <c r="H1339"/>
  <c r="H1333"/>
  <c r="H1334"/>
  <c r="H1330"/>
  <c r="H1322"/>
  <c r="H1324"/>
  <c r="E26" i="9"/>
  <c r="B26" s="1"/>
  <c r="E284"/>
  <c r="B284" s="1"/>
  <c r="H1307" i="1"/>
  <c r="H1308"/>
  <c r="H1300"/>
  <c r="D5" i="6"/>
  <c r="H1301" i="1"/>
  <c r="F214" i="9"/>
  <c r="F216"/>
  <c r="H821" i="1"/>
  <c r="H983"/>
  <c r="H982"/>
  <c r="H981"/>
  <c r="H980"/>
  <c r="H979"/>
  <c r="H978"/>
  <c r="H977"/>
  <c r="H976"/>
  <c r="E68" i="9"/>
  <c r="B68" s="1"/>
  <c r="H822" i="1"/>
  <c r="H809"/>
  <c r="H812"/>
  <c r="H755"/>
  <c r="H753"/>
  <c r="H718"/>
  <c r="E21" i="9"/>
  <c r="B21" s="1"/>
  <c r="D644" i="4"/>
  <c r="E225" i="9"/>
  <c r="B225" s="1"/>
  <c r="D224" i="4"/>
  <c r="E57" i="9"/>
  <c r="B57" s="1"/>
  <c r="G192" i="1"/>
  <c r="E45" i="9"/>
  <c r="B45" s="1"/>
  <c r="E43"/>
  <c r="B43" s="1"/>
  <c r="G166" i="1"/>
  <c r="E39" i="9"/>
  <c r="B39" s="1"/>
  <c r="D152" i="4"/>
  <c r="C148" i="1" s="1"/>
  <c r="E37" i="9"/>
  <c r="B37" s="1"/>
  <c r="D106" i="4"/>
  <c r="D50"/>
  <c r="G4" i="1"/>
  <c r="G5"/>
  <c r="G6"/>
  <c r="G7"/>
  <c r="G8"/>
  <c r="G9"/>
  <c r="G10"/>
  <c r="G11"/>
  <c r="G12"/>
  <c r="G13"/>
  <c r="G15"/>
  <c r="G16"/>
  <c r="G17"/>
  <c r="G22"/>
  <c r="G23"/>
  <c r="G24"/>
  <c r="G30"/>
  <c r="G31"/>
  <c r="G32"/>
  <c r="G33"/>
  <c r="G34"/>
  <c r="G35"/>
  <c r="G36"/>
  <c r="G37"/>
  <c r="G47"/>
  <c r="G48"/>
  <c r="G49"/>
  <c r="G50"/>
  <c r="G51"/>
  <c r="G52"/>
  <c r="G53"/>
  <c r="G57"/>
  <c r="G60"/>
  <c r="G61"/>
  <c r="G62"/>
  <c r="G63"/>
  <c r="G64"/>
  <c r="G65"/>
  <c r="G66"/>
  <c r="G67"/>
  <c r="G68"/>
  <c r="G69"/>
  <c r="G70"/>
  <c r="G71"/>
  <c r="G74"/>
  <c r="G75"/>
  <c r="G76"/>
  <c r="G77"/>
  <c r="G81"/>
  <c r="G88"/>
  <c r="G89"/>
  <c r="G90"/>
  <c r="G91"/>
  <c r="G92"/>
  <c r="G93"/>
  <c r="G101"/>
  <c r="G113"/>
  <c r="G114"/>
  <c r="G127"/>
  <c r="G128"/>
  <c r="G133"/>
  <c r="G134"/>
  <c r="G138"/>
  <c r="G139"/>
  <c r="G142"/>
  <c r="G143"/>
  <c r="G144"/>
  <c r="G145"/>
  <c r="G149"/>
  <c r="G150"/>
  <c r="G151"/>
  <c r="G152"/>
  <c r="G153"/>
  <c r="G154"/>
  <c r="G155"/>
  <c r="G156"/>
  <c r="G160"/>
  <c r="G161"/>
  <c r="G162"/>
  <c r="G163"/>
  <c r="G164"/>
  <c r="G167"/>
  <c r="G171"/>
  <c r="G172"/>
  <c r="G173"/>
  <c r="G174"/>
  <c r="G175"/>
  <c r="G176"/>
  <c r="G179"/>
  <c r="G180"/>
  <c r="G181"/>
  <c r="G185"/>
  <c r="G187"/>
  <c r="G188"/>
  <c r="G189"/>
  <c r="G191"/>
  <c r="G194"/>
  <c r="G195"/>
  <c r="G196"/>
  <c r="G197"/>
  <c r="G198"/>
  <c r="G202"/>
  <c r="G203"/>
  <c r="G204"/>
  <c r="G205"/>
  <c r="G208"/>
  <c r="G209"/>
  <c r="G215"/>
  <c r="G216"/>
  <c r="G221"/>
  <c r="G222"/>
  <c r="G223"/>
  <c r="G227"/>
  <c r="G228"/>
  <c r="G229"/>
  <c r="G233"/>
  <c r="G234"/>
  <c r="G235"/>
  <c r="H14"/>
  <c r="H18"/>
  <c r="H19"/>
  <c r="H20"/>
  <c r="H21"/>
  <c r="H25"/>
  <c r="H26"/>
  <c r="H27"/>
  <c r="H28"/>
  <c r="H29"/>
  <c r="H38"/>
  <c r="H39"/>
  <c r="H40"/>
  <c r="H41"/>
  <c r="H42"/>
  <c r="H43"/>
  <c r="H44"/>
  <c r="H45"/>
  <c r="H54"/>
  <c r="H55"/>
  <c r="H56"/>
  <c r="H59"/>
  <c r="H72"/>
  <c r="H73"/>
  <c r="H78"/>
  <c r="H79"/>
  <c r="H80"/>
  <c r="H82"/>
  <c r="H83"/>
  <c r="H84"/>
  <c r="H85"/>
  <c r="H86"/>
  <c r="H87"/>
  <c r="H94"/>
  <c r="H95"/>
  <c r="H96"/>
  <c r="H97"/>
  <c r="H98"/>
  <c r="H99"/>
  <c r="H100"/>
  <c r="H103"/>
  <c r="H104"/>
  <c r="H105"/>
  <c r="H106"/>
  <c r="H107"/>
  <c r="H108"/>
  <c r="H109"/>
  <c r="H110"/>
  <c r="H111"/>
  <c r="H112"/>
  <c r="H115"/>
  <c r="H116"/>
  <c r="H117"/>
  <c r="H118"/>
  <c r="H119"/>
  <c r="H120"/>
  <c r="H121"/>
  <c r="H122"/>
  <c r="H123"/>
  <c r="H124"/>
  <c r="H125"/>
  <c r="H126"/>
  <c r="H130"/>
  <c r="H131"/>
  <c r="H132"/>
  <c r="H136"/>
  <c r="H137"/>
  <c r="H140"/>
  <c r="H141"/>
  <c r="H146"/>
  <c r="H157"/>
  <c r="H158"/>
  <c r="H165"/>
  <c r="H168"/>
  <c r="H169"/>
  <c r="H170"/>
  <c r="H177"/>
  <c r="H178"/>
  <c r="H182"/>
  <c r="H183"/>
  <c r="H184"/>
  <c r="H186"/>
  <c r="H190"/>
  <c r="H193"/>
  <c r="H199"/>
  <c r="H200"/>
  <c r="H201"/>
  <c r="H206"/>
  <c r="H207"/>
  <c r="H210"/>
  <c r="H212"/>
  <c r="H213"/>
  <c r="H214"/>
  <c r="H217"/>
  <c r="H218"/>
  <c r="H219"/>
  <c r="H224"/>
  <c r="H225"/>
  <c r="H226"/>
  <c r="H231"/>
  <c r="H232"/>
  <c r="H236"/>
  <c r="H237"/>
  <c r="H238"/>
  <c r="H240"/>
  <c r="H241"/>
  <c r="H242"/>
  <c r="H243"/>
  <c r="H244"/>
  <c r="H245"/>
  <c r="H246"/>
  <c r="H247"/>
  <c r="H248"/>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4"/>
  <c r="H455"/>
  <c r="H456"/>
  <c r="H457"/>
  <c r="H458"/>
  <c r="H459"/>
  <c r="H460"/>
  <c r="H461"/>
  <c r="H462"/>
  <c r="H463"/>
  <c r="H464"/>
  <c r="H465"/>
  <c r="H466"/>
  <c r="H467"/>
  <c r="H468"/>
  <c r="H469"/>
  <c r="H470"/>
  <c r="H471"/>
  <c r="H472"/>
  <c r="H473"/>
  <c r="H474"/>
  <c r="H475"/>
  <c r="H476"/>
  <c r="H477"/>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2"/>
  <c r="H563"/>
  <c r="H564"/>
  <c r="H565"/>
  <c r="H566"/>
  <c r="H567"/>
  <c r="H568"/>
  <c r="H569"/>
  <c r="H570"/>
  <c r="H571"/>
  <c r="H572"/>
  <c r="H573"/>
  <c r="H574"/>
  <c r="H575"/>
  <c r="H576"/>
  <c r="H577"/>
  <c r="H578"/>
  <c r="H579"/>
  <c r="H580"/>
  <c r="H581"/>
  <c r="H582"/>
  <c r="H583"/>
  <c r="H584"/>
  <c r="H585"/>
  <c r="H586"/>
  <c r="H588"/>
  <c r="H589"/>
  <c r="H590"/>
  <c r="H591"/>
  <c r="H592"/>
  <c r="H593"/>
  <c r="H594"/>
  <c r="H595"/>
  <c r="H596"/>
  <c r="H597"/>
  <c r="H598"/>
  <c r="H599"/>
  <c r="H600"/>
  <c r="H601"/>
  <c r="H602"/>
  <c r="H603"/>
  <c r="H604"/>
  <c r="H605"/>
  <c r="H606"/>
  <c r="H607"/>
  <c r="H608"/>
  <c r="H609"/>
  <c r="H610"/>
  <c r="H611"/>
  <c r="H612"/>
  <c r="H613"/>
  <c r="H614"/>
  <c r="H615"/>
  <c r="H616"/>
  <c r="H617"/>
  <c r="H618"/>
  <c r="H620"/>
  <c r="H621"/>
  <c r="H622"/>
  <c r="H623"/>
  <c r="H624"/>
  <c r="H625"/>
  <c r="H626"/>
  <c r="H627"/>
  <c r="H628"/>
  <c r="H631"/>
  <c r="H632"/>
  <c r="H637"/>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G713"/>
  <c r="G715"/>
  <c r="G717"/>
  <c r="G719"/>
  <c r="G721"/>
  <c r="G723"/>
  <c r="G725"/>
  <c r="G727"/>
  <c r="G729"/>
  <c r="G731"/>
  <c r="G733"/>
  <c r="G735"/>
  <c r="G737"/>
  <c r="G739"/>
  <c r="G741"/>
  <c r="G743"/>
  <c r="G745"/>
  <c r="G747"/>
  <c r="G749"/>
  <c r="G751"/>
  <c r="G753"/>
  <c r="G755"/>
  <c r="G757"/>
  <c r="G759"/>
  <c r="G761"/>
  <c r="G763"/>
  <c r="G765"/>
  <c r="G1236"/>
  <c r="H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0"/>
  <c r="G1302"/>
  <c r="G1304"/>
  <c r="G1306"/>
  <c r="G1308"/>
  <c r="G1310"/>
  <c r="G1312"/>
  <c r="G1314"/>
  <c r="G1316"/>
  <c r="G1318"/>
  <c r="G1320"/>
  <c r="G1322"/>
  <c r="G1324"/>
  <c r="G1326"/>
  <c r="G1328"/>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9"/>
  <c r="G1411"/>
  <c r="G1413"/>
  <c r="H287" i="9"/>
  <c r="E146" i="5"/>
  <c r="D1124" i="1" s="1"/>
  <c r="H1124" s="1"/>
  <c r="G289" i="9"/>
  <c r="E289" s="1"/>
  <c r="B289" s="1"/>
  <c r="D176" i="5"/>
  <c r="G291" i="9"/>
  <c r="E291" s="1"/>
  <c r="B291" s="1"/>
  <c r="F190" i="5"/>
  <c r="G1445" i="1"/>
  <c r="H1446"/>
  <c r="I1446" s="1"/>
  <c r="J1446"/>
  <c r="H1447"/>
  <c r="I1447" s="1"/>
  <c r="J1447"/>
  <c r="H1448"/>
  <c r="I1448" s="1"/>
  <c r="J1448"/>
  <c r="H1449"/>
  <c r="I1449" s="1"/>
  <c r="J1449"/>
  <c r="H1450"/>
  <c r="I1450" s="1"/>
  <c r="J1450"/>
  <c r="H1451"/>
  <c r="I1451" s="1"/>
  <c r="J1451"/>
  <c r="H1452"/>
  <c r="I1452" s="1"/>
  <c r="J1452"/>
  <c r="H1453"/>
  <c r="H1454"/>
  <c r="H1455"/>
  <c r="I1455" s="1"/>
  <c r="J1455"/>
  <c r="H1456"/>
  <c r="I1456" s="1"/>
  <c r="J1456"/>
  <c r="H1457"/>
  <c r="I1457" s="1"/>
  <c r="J1457"/>
  <c r="H1458"/>
  <c r="I1458" s="1"/>
  <c r="J1458"/>
  <c r="H1459"/>
  <c r="I1459" s="1"/>
  <c r="J1459"/>
  <c r="H1460"/>
  <c r="I1460" s="1"/>
  <c r="J1460"/>
  <c r="H1461"/>
  <c r="H1462"/>
  <c r="I1462" s="1"/>
  <c r="J1462"/>
  <c r="H1463"/>
  <c r="I1463" s="1"/>
  <c r="J1463"/>
  <c r="H1464"/>
  <c r="I1464" s="1"/>
  <c r="J1464"/>
  <c r="H1465"/>
  <c r="I1465" s="1"/>
  <c r="J1465"/>
  <c r="H1466"/>
  <c r="I1466" s="1"/>
  <c r="J1466"/>
  <c r="H1467"/>
  <c r="I1467" s="1"/>
  <c r="J1467"/>
  <c r="H1468"/>
  <c r="I1468" s="1"/>
  <c r="J1468"/>
  <c r="H1469"/>
  <c r="H1470"/>
  <c r="H1471"/>
  <c r="I1471" s="1"/>
  <c r="J1471"/>
  <c r="H1472"/>
  <c r="I1472" s="1"/>
  <c r="J1472"/>
  <c r="H1473"/>
  <c r="I1473" s="1"/>
  <c r="J1473"/>
  <c r="H1474"/>
  <c r="I1474" s="1"/>
  <c r="J1474"/>
  <c r="H1475"/>
  <c r="H1476"/>
  <c r="I1476" s="1"/>
  <c r="J1476"/>
  <c r="H1477"/>
  <c r="I1477" s="1"/>
  <c r="J1477"/>
  <c r="H1478"/>
  <c r="I1478" s="1"/>
  <c r="J1478"/>
  <c r="H1479"/>
  <c r="I1479" s="1"/>
  <c r="J1479"/>
  <c r="G1480"/>
  <c r="G1482"/>
  <c r="G1484"/>
  <c r="G1486"/>
  <c r="G1488"/>
  <c r="G1490"/>
  <c r="G1492"/>
  <c r="G1494"/>
  <c r="G1496"/>
  <c r="G1498"/>
  <c r="G1500"/>
  <c r="G1502"/>
  <c r="G1504"/>
  <c r="G1506"/>
  <c r="G1508"/>
  <c r="G1510"/>
  <c r="G1512"/>
  <c r="G1514"/>
  <c r="G1516"/>
  <c r="G1520"/>
  <c r="G1522"/>
  <c r="G1524"/>
  <c r="G1526"/>
  <c r="G1528"/>
  <c r="G1530"/>
  <c r="G1532"/>
  <c r="G1534"/>
  <c r="G1536"/>
  <c r="G1538"/>
  <c r="G1540"/>
  <c r="G1542"/>
  <c r="G1544"/>
  <c r="G1546"/>
  <c r="G1548"/>
  <c r="G1550"/>
  <c r="G1552"/>
  <c r="G1554"/>
  <c r="G1556"/>
  <c r="G1558"/>
  <c r="G1560"/>
  <c r="G1562"/>
  <c r="G1564"/>
  <c r="G1566"/>
  <c r="G1568"/>
  <c r="G1570"/>
  <c r="G1572"/>
  <c r="G1574"/>
  <c r="G1576"/>
  <c r="G1578"/>
  <c r="G1580"/>
  <c r="D7" i="4"/>
  <c r="D133"/>
  <c r="D139"/>
  <c r="D163"/>
  <c r="D215"/>
  <c r="D263"/>
  <c r="E299"/>
  <c r="D311"/>
  <c r="F345"/>
  <c r="E351"/>
  <c r="D363"/>
  <c r="F397"/>
  <c r="F417"/>
  <c r="D421"/>
  <c r="F422"/>
  <c r="D459"/>
  <c r="F460"/>
  <c r="E484"/>
  <c r="D478" i="1" s="1"/>
  <c r="G478" s="1"/>
  <c r="D529" i="4"/>
  <c r="F530"/>
  <c r="D567"/>
  <c r="F568"/>
  <c r="D593"/>
  <c r="F594"/>
  <c r="D625"/>
  <c r="F626"/>
  <c r="D7" i="5"/>
  <c r="F8"/>
  <c r="D68"/>
  <c r="E68"/>
  <c r="F191"/>
  <c r="H20" i="9"/>
  <c r="G20"/>
  <c r="G286"/>
  <c r="E286" s="1"/>
  <c r="B286" s="1"/>
  <c r="D87" i="5"/>
  <c r="G294" i="9"/>
  <c r="E294" s="1"/>
  <c r="D42" i="8"/>
  <c r="H1439" i="1"/>
  <c r="I1439" s="1"/>
  <c r="H1440"/>
  <c r="I1440" s="1"/>
  <c r="H1441"/>
  <c r="I1441" s="1"/>
  <c r="H1442"/>
  <c r="I1442" s="1"/>
  <c r="H1443"/>
  <c r="I1443" s="1"/>
  <c r="H1444"/>
  <c r="I1444" s="1"/>
  <c r="H1480"/>
  <c r="F152" i="4"/>
  <c r="D298"/>
  <c r="D350"/>
  <c r="E644"/>
  <c r="D638" i="1" s="1"/>
  <c r="E420" i="4"/>
  <c r="F516"/>
  <c r="E636"/>
  <c r="D630" i="1" s="1"/>
  <c r="F70" i="5"/>
  <c r="F88"/>
  <c r="F177"/>
  <c r="D245"/>
  <c r="D114" i="6"/>
  <c r="G297" i="9"/>
  <c r="E29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416" i="4"/>
  <c r="E142" i="9"/>
  <c r="B142" s="1"/>
  <c r="F603" i="4"/>
  <c r="E287" i="9"/>
  <c r="B287" s="1"/>
  <c r="F149" i="5"/>
  <c r="E292" i="9"/>
  <c r="B292" s="1"/>
  <c r="F206" i="5"/>
  <c r="F5" i="6"/>
  <c r="D141"/>
  <c r="I10" i="9"/>
  <c r="B214"/>
  <c r="B216"/>
  <c r="B218"/>
  <c r="B220"/>
  <c r="B222"/>
  <c r="B224"/>
  <c r="B226"/>
  <c r="B228"/>
  <c r="B230"/>
  <c r="B232"/>
  <c r="B234"/>
  <c r="B236"/>
  <c r="B238"/>
  <c r="B240"/>
  <c r="B242"/>
  <c r="B244"/>
  <c r="B246"/>
  <c r="B248"/>
  <c r="B250"/>
  <c r="B252"/>
  <c r="B254"/>
  <c r="B256"/>
  <c r="B258"/>
  <c r="B260"/>
  <c r="B262"/>
  <c r="B264"/>
  <c r="B266"/>
  <c r="B268"/>
  <c r="B270"/>
  <c r="F12" i="5" l="1"/>
  <c r="C990" i="1"/>
  <c r="E175" i="5"/>
  <c r="D1152" i="1" s="1"/>
  <c r="D1153"/>
  <c r="I22" i="3"/>
  <c r="D990" i="1"/>
  <c r="E7" i="5"/>
  <c r="F7" s="1"/>
  <c r="F299" i="4"/>
  <c r="C294" i="1"/>
  <c r="F196" i="4"/>
  <c r="E151"/>
  <c r="D148" i="1"/>
  <c r="G148" s="1"/>
  <c r="H148"/>
  <c r="I16" i="3"/>
  <c r="I35"/>
  <c r="H1518" i="1"/>
  <c r="G1518"/>
  <c r="G1481"/>
  <c r="G1483"/>
  <c r="G1499"/>
  <c r="G1501"/>
  <c r="D1435"/>
  <c r="I28" i="3"/>
  <c r="F35" i="6"/>
  <c r="H25" i="3"/>
  <c r="C1329" i="1"/>
  <c r="H24" i="3"/>
  <c r="C1299" i="1"/>
  <c r="F644" i="4"/>
  <c r="C638" i="1"/>
  <c r="G638"/>
  <c r="D151" i="4"/>
  <c r="D289" s="1"/>
  <c r="F224"/>
  <c r="C220" i="1"/>
  <c r="F106" i="4"/>
  <c r="C102" i="1"/>
  <c r="F50" i="4"/>
  <c r="C46" i="1"/>
  <c r="C147"/>
  <c r="F141" i="6"/>
  <c r="H28" i="3"/>
  <c r="C1435" i="1"/>
  <c r="B297" i="9"/>
  <c r="E296"/>
  <c r="I10" i="3" s="1"/>
  <c r="F245" i="5"/>
  <c r="C1222" i="1"/>
  <c r="F298" i="4"/>
  <c r="D407"/>
  <c r="C293" i="1"/>
  <c r="B294" i="9"/>
  <c r="F68" i="5"/>
  <c r="H21" i="3"/>
  <c r="C1046" i="1"/>
  <c r="D6" i="5"/>
  <c r="H20" i="3"/>
  <c r="C985" i="1"/>
  <c r="F625" i="4"/>
  <c r="C619" i="1"/>
  <c r="F593" i="4"/>
  <c r="C587" i="1"/>
  <c r="F567" i="4"/>
  <c r="C561" i="1"/>
  <c r="F529" i="4"/>
  <c r="D528"/>
  <c r="C523" i="1"/>
  <c r="F363" i="4"/>
  <c r="C358" i="1"/>
  <c r="E298" i="4"/>
  <c r="D294" i="1"/>
  <c r="F215" i="4"/>
  <c r="C211" i="1"/>
  <c r="F139" i="4"/>
  <c r="C135" i="1"/>
  <c r="D6" i="4"/>
  <c r="F7"/>
  <c r="C3" i="1"/>
  <c r="F176" i="5"/>
  <c r="H22" i="3"/>
  <c r="C1153" i="1"/>
  <c r="G299" i="9"/>
  <c r="E299" s="1"/>
  <c r="E165"/>
  <c r="B165" s="1"/>
  <c r="F212"/>
  <c r="B212" s="1"/>
  <c r="G1124" i="1"/>
  <c r="H478"/>
  <c r="F114" i="6"/>
  <c r="H27" i="3"/>
  <c r="C1408" i="1"/>
  <c r="E635" i="4"/>
  <c r="D629" i="1" s="1"/>
  <c r="D414"/>
  <c r="D408" i="4"/>
  <c r="C345" i="1"/>
  <c r="G295" i="9"/>
  <c r="E295" s="1"/>
  <c r="B295" s="1"/>
  <c r="K1432"/>
  <c r="I34" i="3"/>
  <c r="C1517" i="1"/>
  <c r="F87" i="5"/>
  <c r="C1065" i="1"/>
  <c r="I21" i="3"/>
  <c r="D1046" i="1"/>
  <c r="F459" i="4"/>
  <c r="C453" i="1"/>
  <c r="F421" i="4"/>
  <c r="D420"/>
  <c r="C415" i="1"/>
  <c r="E350" i="4"/>
  <c r="F350" s="1"/>
  <c r="D346" i="1"/>
  <c r="F311" i="4"/>
  <c r="C306" i="1"/>
  <c r="F263" i="4"/>
  <c r="C259" i="1"/>
  <c r="F163" i="4"/>
  <c r="C159" i="1"/>
  <c r="F133" i="4"/>
  <c r="C129" i="1"/>
  <c r="D237" i="5"/>
  <c r="E20" i="9"/>
  <c r="H638" i="1"/>
  <c r="H990" l="1"/>
  <c r="G990"/>
  <c r="D985"/>
  <c r="H985" s="1"/>
  <c r="I20" i="3"/>
  <c r="E6" i="5"/>
  <c r="G282" i="9" s="1"/>
  <c r="E282" s="1"/>
  <c r="B282" s="1"/>
  <c r="D147" i="1"/>
  <c r="I17" i="3"/>
  <c r="E289" i="4"/>
  <c r="G1329" i="1"/>
  <c r="H1329"/>
  <c r="H1299"/>
  <c r="G1299"/>
  <c r="H17" i="3"/>
  <c r="F151" i="4"/>
  <c r="H220" i="1"/>
  <c r="G220"/>
  <c r="H102"/>
  <c r="G102"/>
  <c r="G46"/>
  <c r="H46"/>
  <c r="F237" i="5"/>
  <c r="H23" i="3"/>
  <c r="C1214" i="1"/>
  <c r="G129"/>
  <c r="H129"/>
  <c r="G159"/>
  <c r="H159"/>
  <c r="G259"/>
  <c r="H259"/>
  <c r="G306"/>
  <c r="H306"/>
  <c r="G346"/>
  <c r="H346"/>
  <c r="G415"/>
  <c r="H415"/>
  <c r="G1408"/>
  <c r="H1408"/>
  <c r="H9" i="3"/>
  <c r="H1153" i="1"/>
  <c r="G1153"/>
  <c r="G3"/>
  <c r="H3"/>
  <c r="D412" i="4"/>
  <c r="F6"/>
  <c r="H16" i="3"/>
  <c r="D290" i="4"/>
  <c r="C2" i="1"/>
  <c r="E407" i="4"/>
  <c r="D402" i="1" s="1"/>
  <c r="D293"/>
  <c r="E412" i="4"/>
  <c r="D636"/>
  <c r="F528"/>
  <c r="C522" i="1"/>
  <c r="G561"/>
  <c r="H561"/>
  <c r="G587"/>
  <c r="H587"/>
  <c r="G619"/>
  <c r="H619"/>
  <c r="C984"/>
  <c r="H1046"/>
  <c r="G1046"/>
  <c r="F407" i="4"/>
  <c r="C402" i="1"/>
  <c r="H1222"/>
  <c r="G1222"/>
  <c r="H1435"/>
  <c r="G1435"/>
  <c r="D291" i="4"/>
  <c r="F289"/>
  <c r="D413"/>
  <c r="C285" i="1"/>
  <c r="D175" i="5"/>
  <c r="G276" i="9" s="1"/>
  <c r="B20"/>
  <c r="E19"/>
  <c r="E408" i="4"/>
  <c r="D403" i="1" s="1"/>
  <c r="D345"/>
  <c r="G345" s="1"/>
  <c r="D635" i="4"/>
  <c r="F420"/>
  <c r="C414" i="1"/>
  <c r="G453"/>
  <c r="H453"/>
  <c r="H1065"/>
  <c r="G1065"/>
  <c r="G1517"/>
  <c r="H1517"/>
  <c r="H11" i="3"/>
  <c r="F408" i="4"/>
  <c r="C403" i="1"/>
  <c r="B299" i="9"/>
  <c r="E298"/>
  <c r="G135" i="1"/>
  <c r="H135"/>
  <c r="G211"/>
  <c r="H211"/>
  <c r="G294"/>
  <c r="H294"/>
  <c r="G358"/>
  <c r="H358"/>
  <c r="G523"/>
  <c r="H523"/>
  <c r="G293"/>
  <c r="H293"/>
  <c r="H147"/>
  <c r="G147"/>
  <c r="E413" i="4"/>
  <c r="E293" i="9"/>
  <c r="F6" i="5" l="1"/>
  <c r="G985" i="1"/>
  <c r="H276" i="9"/>
  <c r="D984" i="1"/>
  <c r="H984" s="1"/>
  <c r="E276" i="9"/>
  <c r="B276" s="1"/>
  <c r="H345" i="1"/>
  <c r="D285"/>
  <c r="H285" s="1"/>
  <c r="E291" i="4"/>
  <c r="D287" i="1" s="1"/>
  <c r="E290" i="4"/>
  <c r="D286" i="1" s="1"/>
  <c r="E640" i="4"/>
  <c r="E415"/>
  <c r="D410" i="1" s="1"/>
  <c r="D408"/>
  <c r="G414"/>
  <c r="H414"/>
  <c r="F635" i="4"/>
  <c r="C629" i="1"/>
  <c r="G285"/>
  <c r="G402"/>
  <c r="H402"/>
  <c r="G522"/>
  <c r="H522"/>
  <c r="F636" i="4"/>
  <c r="C630" i="1"/>
  <c r="G2"/>
  <c r="H2"/>
  <c r="D639" i="4"/>
  <c r="D414"/>
  <c r="F412"/>
  <c r="C407" i="1"/>
  <c r="H1214"/>
  <c r="G1214"/>
  <c r="G403"/>
  <c r="H403"/>
  <c r="N3" i="9"/>
  <c r="I11" i="3"/>
  <c r="F175" i="5"/>
  <c r="C1152" i="1"/>
  <c r="D640" i="4"/>
  <c r="D415"/>
  <c r="F413"/>
  <c r="C408" i="1"/>
  <c r="F291" i="4"/>
  <c r="C287" i="1"/>
  <c r="E639" i="4"/>
  <c r="E414"/>
  <c r="D409" i="1" s="1"/>
  <c r="D407"/>
  <c r="C286"/>
  <c r="K3" i="9"/>
  <c r="I9" i="3"/>
  <c r="E275" i="9" l="1"/>
  <c r="G984" i="1"/>
  <c r="F290" i="4"/>
  <c r="G629" i="1"/>
  <c r="H629"/>
  <c r="E642" i="4"/>
  <c r="D634" i="1"/>
  <c r="G287"/>
  <c r="H287"/>
  <c r="G408"/>
  <c r="H408"/>
  <c r="F415" i="4"/>
  <c r="C410" i="1"/>
  <c r="H1152"/>
  <c r="G1152"/>
  <c r="G407"/>
  <c r="H407"/>
  <c r="F414" i="4"/>
  <c r="C409" i="1"/>
  <c r="G286"/>
  <c r="H286"/>
  <c r="E641" i="4"/>
  <c r="D633" i="1"/>
  <c r="D642" i="4"/>
  <c r="F640"/>
  <c r="C634" i="1"/>
  <c r="D641" i="4"/>
  <c r="F639"/>
  <c r="C633" i="1"/>
  <c r="G630"/>
  <c r="H630"/>
  <c r="H8" i="3"/>
  <c r="M3" i="9" l="1"/>
  <c r="I8" i="3"/>
  <c r="D646" i="4"/>
  <c r="F642"/>
  <c r="C636" i="1"/>
  <c r="E645" i="4"/>
  <c r="D635" i="1"/>
  <c r="E646" i="4"/>
  <c r="D636" i="1"/>
  <c r="G634"/>
  <c r="H634"/>
  <c r="G633"/>
  <c r="H633"/>
  <c r="D645" i="4"/>
  <c r="F641"/>
  <c r="C635" i="1"/>
  <c r="G409"/>
  <c r="H409"/>
  <c r="G410"/>
  <c r="H410"/>
  <c r="G636" l="1"/>
  <c r="H636"/>
  <c r="H19" i="3"/>
  <c r="F646" i="4"/>
  <c r="C640" i="1"/>
  <c r="G635"/>
  <c r="H635"/>
  <c r="F645" i="4"/>
  <c r="H18" i="3"/>
  <c r="C639" i="1"/>
  <c r="I19" i="3"/>
  <c r="D640" i="1"/>
  <c r="I18" i="3"/>
  <c r="D639" i="1"/>
  <c r="G640" l="1"/>
  <c r="H640"/>
  <c r="G639"/>
  <c r="H639"/>
  <c r="H7" i="3"/>
  <c r="J3" i="9" l="1"/>
  <c r="I7" i="3"/>
  <c r="L272" i="9" l="1"/>
  <c r="M272"/>
  <c r="G18"/>
  <c r="H18"/>
  <c r="K13"/>
  <c r="I5"/>
  <c r="J6"/>
  <c r="K7"/>
  <c r="I9"/>
  <c r="J10"/>
  <c r="K11"/>
  <c r="I13"/>
  <c r="L15"/>
  <c r="M16"/>
  <c r="J17"/>
  <c r="J5"/>
  <c r="K6"/>
  <c r="I8"/>
  <c r="J9"/>
  <c r="K10"/>
  <c r="I12"/>
  <c r="J13"/>
  <c r="M15"/>
  <c r="L16"/>
  <c r="F16" s="1"/>
  <c r="J11"/>
  <c r="H15"/>
  <c r="G16"/>
  <c r="I17"/>
  <c r="K5"/>
  <c r="I7"/>
  <c r="J8"/>
  <c r="K9"/>
  <c r="I11"/>
  <c r="J12"/>
  <c r="G15"/>
  <c r="H16"/>
  <c r="H17"/>
  <c r="I6"/>
  <c r="J7"/>
  <c r="K8"/>
  <c r="K12"/>
  <c r="G17"/>
  <c r="E11" l="1"/>
  <c r="B11" s="1"/>
  <c r="E15"/>
  <c r="E18"/>
  <c r="B18" s="1"/>
  <c r="E17"/>
  <c r="B17" s="1"/>
  <c r="E6"/>
  <c r="B6" s="1"/>
  <c r="E16"/>
  <c r="B16" s="1"/>
  <c r="E12"/>
  <c r="B12" s="1"/>
  <c r="F15"/>
  <c r="F14" s="1"/>
  <c r="E9"/>
  <c r="B9" s="1"/>
  <c r="F272"/>
  <c r="E7"/>
  <c r="B7" s="1"/>
  <c r="E8"/>
  <c r="B8" s="1"/>
  <c r="E13"/>
  <c r="B13" s="1"/>
  <c r="E10"/>
  <c r="B10" s="1"/>
  <c r="E5"/>
  <c r="B272" l="1"/>
  <c r="F19"/>
  <c r="F3" s="1"/>
  <c r="B15"/>
  <c r="B5"/>
  <c r="E4"/>
  <c r="E14"/>
  <c r="E3"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<sst xmlns="http://schemas.openxmlformats.org/spreadsheetml/2006/main" count="4312" uniqueCount="3393">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</sst>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3565088.75</v>
      </c>
      <c r="D2" s="6">
        <f>'PR-RAS'!E6</f>
        <v>3973266.6100000003</v>
      </c>
      <c r="E2" s="6">
        <v>0</v>
      </c>
      <c r="F2" s="6">
        <v>0</v>
      </c>
      <c r="G2" s="7">
        <f t="shared" ref="G2:G264" si="0">(B2/1000)*(C2*1+D2*2)</f>
        <v>11511.62197</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c r="A3" s="9">
        <v>151</v>
      </c>
      <c r="B3" s="1">
        <v>2</v>
      </c>
      <c r="C3" s="1">
        <f>'PR-RAS'!D7</f>
        <v>1177885.21</v>
      </c>
      <c r="D3" s="1">
        <f>'PR-RAS'!E7</f>
        <v>1540315.51</v>
      </c>
      <c r="E3" s="1">
        <v>0</v>
      </c>
      <c r="F3" s="1">
        <v>0</v>
      </c>
      <c r="G3" s="2">
        <f t="shared" si="0"/>
        <v>8517.0324600000004</v>
      </c>
      <c r="H3" s="2">
        <f t="shared" si="1"/>
        <v>0.69999999995343387</v>
      </c>
      <c r="I3" s="10">
        <v>0</v>
      </c>
      <c r="J3" s="3"/>
      <c r="K3" s="4"/>
      <c r="L3" s="4"/>
      <c r="M3" s="4"/>
      <c r="N3" s="4"/>
      <c r="O3" s="4"/>
      <c r="P3" s="4"/>
      <c r="Q3" s="4"/>
      <c r="R3" s="4"/>
      <c r="S3" s="4"/>
      <c r="T3" s="4"/>
      <c r="U3" s="4"/>
      <c r="V3" s="4"/>
      <c r="W3" s="4"/>
      <c r="X3" s="4"/>
      <c r="Y3" s="4"/>
      <c r="Z3" s="4"/>
    </row>
    <row r="4" spans="1:26" ht="12.75" customHeight="1">
      <c r="A4" s="9">
        <v>151</v>
      </c>
      <c r="B4" s="1">
        <v>3</v>
      </c>
      <c r="C4" s="1">
        <f>'PR-RAS'!D8</f>
        <v>1149922.6399999999</v>
      </c>
      <c r="D4" s="1">
        <f>'PR-RAS'!E8</f>
        <v>1372108.32</v>
      </c>
      <c r="E4" s="1">
        <v>0</v>
      </c>
      <c r="F4" s="1">
        <v>0</v>
      </c>
      <c r="G4" s="2">
        <f t="shared" si="0"/>
        <v>11682.417840000002</v>
      </c>
      <c r="H4" s="2">
        <f t="shared" si="1"/>
        <v>0.68000000016763806</v>
      </c>
      <c r="I4" s="10">
        <v>0</v>
      </c>
      <c r="J4" s="3"/>
      <c r="K4" s="4"/>
      <c r="L4" s="4"/>
      <c r="M4" s="4"/>
      <c r="N4" s="4"/>
      <c r="O4" s="4"/>
      <c r="P4" s="4"/>
      <c r="Q4" s="4"/>
      <c r="R4" s="4"/>
      <c r="S4" s="4"/>
      <c r="T4" s="4"/>
      <c r="U4" s="4"/>
      <c r="V4" s="4"/>
      <c r="W4" s="4"/>
      <c r="X4" s="4"/>
      <c r="Y4" s="4"/>
      <c r="Z4" s="4"/>
    </row>
    <row r="5" spans="1:26" ht="12.75" customHeight="1">
      <c r="A5" s="9">
        <v>151</v>
      </c>
      <c r="B5" s="1">
        <v>4</v>
      </c>
      <c r="C5" s="1">
        <f>'PR-RAS'!D9</f>
        <v>1356637.96</v>
      </c>
      <c r="D5" s="1">
        <f>'PR-RAS'!E9</f>
        <v>1499763.99</v>
      </c>
      <c r="E5" s="1">
        <v>0</v>
      </c>
      <c r="F5" s="1">
        <v>0</v>
      </c>
      <c r="G5" s="2">
        <f t="shared" si="0"/>
        <v>17424.663759999999</v>
      </c>
      <c r="H5" s="2">
        <f t="shared" si="1"/>
        <v>5.0000000046566129E-2</v>
      </c>
      <c r="I5" s="10">
        <v>0</v>
      </c>
      <c r="J5" s="3"/>
      <c r="K5" s="4"/>
      <c r="L5" s="4"/>
      <c r="M5" s="4"/>
      <c r="N5" s="4"/>
      <c r="O5" s="4"/>
      <c r="P5" s="4"/>
      <c r="Q5" s="4"/>
      <c r="R5" s="4"/>
      <c r="S5" s="4"/>
      <c r="T5" s="4"/>
      <c r="U5" s="4"/>
      <c r="V5" s="4"/>
      <c r="W5" s="4"/>
      <c r="X5" s="4"/>
      <c r="Y5" s="4"/>
      <c r="Z5" s="4"/>
    </row>
    <row r="6" spans="1:26" ht="12.75" customHeight="1">
      <c r="A6" s="9">
        <v>151</v>
      </c>
      <c r="B6" s="1">
        <v>5</v>
      </c>
      <c r="C6" s="1">
        <f>'PR-RAS'!D10</f>
        <v>101139.64</v>
      </c>
      <c r="D6" s="1">
        <f>'PR-RAS'!E10</f>
        <v>89263.15</v>
      </c>
      <c r="E6" s="1">
        <v>0</v>
      </c>
      <c r="F6" s="1">
        <v>0</v>
      </c>
      <c r="G6" s="2">
        <f t="shared" si="0"/>
        <v>1398.3297</v>
      </c>
      <c r="H6" s="2">
        <f t="shared" si="1"/>
        <v>0.50999999999476131</v>
      </c>
      <c r="I6" s="10">
        <v>0</v>
      </c>
      <c r="J6" s="3"/>
      <c r="K6" s="4"/>
      <c r="L6" s="4"/>
      <c r="M6" s="4"/>
      <c r="N6" s="4"/>
      <c r="O6" s="4"/>
      <c r="P6" s="4"/>
      <c r="Q6" s="4"/>
      <c r="R6" s="4"/>
      <c r="S6" s="4"/>
      <c r="T6" s="4"/>
      <c r="U6" s="4"/>
      <c r="V6" s="4"/>
      <c r="W6" s="4"/>
      <c r="X6" s="4"/>
      <c r="Y6" s="4"/>
      <c r="Z6" s="4"/>
    </row>
    <row r="7" spans="1:26" ht="12.75" customHeight="1">
      <c r="A7" s="9">
        <v>151</v>
      </c>
      <c r="B7" s="1">
        <v>6</v>
      </c>
      <c r="C7" s="1">
        <f>'PR-RAS'!D11</f>
        <v>1957.52</v>
      </c>
      <c r="D7" s="1">
        <f>'PR-RAS'!E11</f>
        <v>3506.59</v>
      </c>
      <c r="E7" s="1">
        <v>0</v>
      </c>
      <c r="F7" s="1">
        <v>0</v>
      </c>
      <c r="G7" s="2">
        <f t="shared" si="0"/>
        <v>53.824200000000005</v>
      </c>
      <c r="H7" s="2">
        <f t="shared" si="1"/>
        <v>0.88999999999987267</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309812.47999999998</v>
      </c>
      <c r="D11" s="1">
        <f>'PR-RAS'!E15</f>
        <v>220425.41</v>
      </c>
      <c r="E11" s="1">
        <v>0</v>
      </c>
      <c r="F11" s="1">
        <v>0</v>
      </c>
      <c r="G11" s="2">
        <f t="shared" si="0"/>
        <v>7506.6330000000007</v>
      </c>
      <c r="H11" s="2">
        <f t="shared" si="1"/>
        <v>0.88999999998486601</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20532.72</v>
      </c>
      <c r="D19" s="1">
        <f>'PR-RAS'!E23</f>
        <v>153397.29999999999</v>
      </c>
      <c r="E19" s="1">
        <v>0</v>
      </c>
      <c r="F19" s="1">
        <v>0</v>
      </c>
      <c r="G19" s="2">
        <f t="shared" si="0"/>
        <v>5891.8917599999986</v>
      </c>
      <c r="H19" s="2">
        <f t="shared" si="1"/>
        <v>0.57999999998719431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20532.72</v>
      </c>
      <c r="D23" s="1">
        <f>'PR-RAS'!E27</f>
        <v>153397.29999999999</v>
      </c>
      <c r="E23" s="1">
        <v>0</v>
      </c>
      <c r="F23" s="1">
        <v>0</v>
      </c>
      <c r="G23" s="2">
        <f t="shared" si="0"/>
        <v>7201.2010399999981</v>
      </c>
      <c r="H23" s="2">
        <f t="shared" si="1"/>
        <v>0.57999999998719431</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7429.85</v>
      </c>
      <c r="D25" s="1">
        <f>'PR-RAS'!E29</f>
        <v>14809.89</v>
      </c>
      <c r="E25" s="1">
        <v>0</v>
      </c>
      <c r="F25" s="1">
        <v>0</v>
      </c>
      <c r="G25" s="2">
        <f t="shared" si="0"/>
        <v>889.19111999999996</v>
      </c>
      <c r="H25" s="2">
        <f t="shared" si="1"/>
        <v>0.26000000000021828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7429.85</v>
      </c>
      <c r="D27" s="1">
        <f>'PR-RAS'!E31</f>
        <v>14809.89</v>
      </c>
      <c r="E27" s="1">
        <v>0</v>
      </c>
      <c r="F27" s="1">
        <v>0</v>
      </c>
      <c r="G27" s="2">
        <f t="shared" si="0"/>
        <v>963.29037999999991</v>
      </c>
      <c r="H27" s="2">
        <f t="shared" si="1"/>
        <v>0.26000000000021828</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1256923.1400000001</v>
      </c>
      <c r="D46" s="1">
        <f>'PR-RAS'!E50</f>
        <v>1468470.6800000002</v>
      </c>
      <c r="E46" s="1">
        <v>0</v>
      </c>
      <c r="F46" s="1">
        <v>0</v>
      </c>
      <c r="G46" s="2">
        <f t="shared" si="0"/>
        <v>188723.90250000003</v>
      </c>
      <c r="H46" s="2">
        <f t="shared" si="1"/>
        <v>0.4599999999627471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1256923.1400000001</v>
      </c>
      <c r="D55" s="1">
        <f>'PR-RAS'!E59</f>
        <v>1320220.6800000002</v>
      </c>
      <c r="E55" s="1">
        <v>0</v>
      </c>
      <c r="F55" s="1">
        <v>0</v>
      </c>
      <c r="G55" s="2">
        <f t="shared" si="0"/>
        <v>210457.68300000002</v>
      </c>
      <c r="H55" s="2">
        <f t="shared" si="1"/>
        <v>0.4599999999627471</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714113.14</v>
      </c>
      <c r="D56" s="1">
        <f>'PR-RAS'!E60</f>
        <v>740220.68</v>
      </c>
      <c r="E56" s="1">
        <v>0</v>
      </c>
      <c r="F56" s="1">
        <v>0</v>
      </c>
      <c r="G56" s="2">
        <f t="shared" si="0"/>
        <v>120700.4975</v>
      </c>
      <c r="H56" s="2">
        <f t="shared" si="1"/>
        <v>0.4599999999627471</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542810</v>
      </c>
      <c r="D57" s="1">
        <f>'PR-RAS'!E61</f>
        <v>580000</v>
      </c>
      <c r="E57" s="1">
        <v>0</v>
      </c>
      <c r="F57" s="1">
        <v>0</v>
      </c>
      <c r="G57" s="2">
        <f t="shared" si="0"/>
        <v>95357.36</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148250</v>
      </c>
      <c r="E70" s="1">
        <v>0</v>
      </c>
      <c r="F70" s="1">
        <v>0</v>
      </c>
      <c r="G70" s="2">
        <f t="shared" si="0"/>
        <v>20458.5</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148250</v>
      </c>
      <c r="E72" s="1">
        <v>0</v>
      </c>
      <c r="F72" s="1">
        <v>0</v>
      </c>
      <c r="G72" s="2">
        <f t="shared" si="0"/>
        <v>21051.499999999996</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299175.90999999997</v>
      </c>
      <c r="D78" s="1">
        <f>'PR-RAS'!E82</f>
        <v>412983.33999999997</v>
      </c>
      <c r="E78" s="1">
        <v>0</v>
      </c>
      <c r="F78" s="1">
        <v>0</v>
      </c>
      <c r="G78" s="2">
        <f t="shared" si="0"/>
        <v>86635.979429999992</v>
      </c>
      <c r="H78" s="2">
        <f t="shared" si="1"/>
        <v>0.42999999999301508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54.43</v>
      </c>
      <c r="D79" s="1">
        <f>'PR-RAS'!E83</f>
        <v>19.920000000000002</v>
      </c>
      <c r="E79" s="1">
        <v>0</v>
      </c>
      <c r="F79" s="1">
        <v>0</v>
      </c>
      <c r="G79" s="2">
        <f t="shared" si="0"/>
        <v>7.353060000000001</v>
      </c>
      <c r="H79" s="2">
        <f t="shared" si="1"/>
        <v>0.50999999999999801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54.43</v>
      </c>
      <c r="D81" s="1">
        <f>'PR-RAS'!E85</f>
        <v>19.920000000000002</v>
      </c>
      <c r="E81" s="1">
        <v>0</v>
      </c>
      <c r="F81" s="1">
        <v>0</v>
      </c>
      <c r="G81" s="2">
        <f t="shared" si="0"/>
        <v>7.5416000000000007</v>
      </c>
      <c r="H81" s="2">
        <f t="shared" si="1"/>
        <v>0.50999999999999801</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299121.48</v>
      </c>
      <c r="D87" s="1">
        <f>'PR-RAS'!E91</f>
        <v>412963.42</v>
      </c>
      <c r="E87" s="1">
        <v>0</v>
      </c>
      <c r="F87" s="1">
        <v>0</v>
      </c>
      <c r="G87" s="2">
        <f t="shared" si="0"/>
        <v>96754.155519999971</v>
      </c>
      <c r="H87" s="2">
        <f t="shared" si="1"/>
        <v>0.8999999999650754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4500</v>
      </c>
      <c r="D88" s="1">
        <f>'PR-RAS'!E92</f>
        <v>1784.98</v>
      </c>
      <c r="E88" s="1">
        <v>0</v>
      </c>
      <c r="F88" s="1">
        <v>0</v>
      </c>
      <c r="G88" s="2">
        <f t="shared" si="0"/>
        <v>702.08651999999995</v>
      </c>
      <c r="H88" s="2">
        <f t="shared" si="1"/>
        <v>1.999999999998181E-2</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294621.48</v>
      </c>
      <c r="D90" s="1">
        <f>'PR-RAS'!E94</f>
        <v>411178.44</v>
      </c>
      <c r="E90" s="1">
        <v>0</v>
      </c>
      <c r="F90" s="1">
        <v>0</v>
      </c>
      <c r="G90" s="2">
        <f t="shared" si="0"/>
        <v>99411.074039999978</v>
      </c>
      <c r="H90" s="2">
        <f t="shared" si="1"/>
        <v>0.91999999998370185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831104.49</v>
      </c>
      <c r="D102" s="1">
        <f>'PR-RAS'!E106</f>
        <v>551497.08000000007</v>
      </c>
      <c r="E102" s="1">
        <v>0</v>
      </c>
      <c r="F102" s="1">
        <v>0</v>
      </c>
      <c r="G102" s="2">
        <f t="shared" si="0"/>
        <v>195343.96365000002</v>
      </c>
      <c r="H102" s="2">
        <f t="shared" si="1"/>
        <v>0.57000000006519258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64185.64</v>
      </c>
      <c r="D103" s="1">
        <f>'PR-RAS'!E107</f>
        <v>69079.240000000005</v>
      </c>
      <c r="E103" s="1">
        <v>0</v>
      </c>
      <c r="F103" s="1">
        <v>0</v>
      </c>
      <c r="G103" s="2">
        <f t="shared" si="0"/>
        <v>20639.10024</v>
      </c>
      <c r="H103" s="2">
        <f t="shared" si="1"/>
        <v>0.60000000000582077</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64185.64</v>
      </c>
      <c r="D105" s="1">
        <f>'PR-RAS'!E109</f>
        <v>69079.240000000005</v>
      </c>
      <c r="E105" s="1">
        <v>0</v>
      </c>
      <c r="F105" s="1">
        <v>0</v>
      </c>
      <c r="G105" s="2">
        <f t="shared" si="0"/>
        <v>21043.788479999999</v>
      </c>
      <c r="H105" s="2">
        <f t="shared" si="1"/>
        <v>0.60000000000582077</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230102.08000000002</v>
      </c>
      <c r="D108" s="1">
        <f>'PR-RAS'!E112</f>
        <v>16537.240000000002</v>
      </c>
      <c r="E108" s="1">
        <v>0</v>
      </c>
      <c r="F108" s="1">
        <v>0</v>
      </c>
      <c r="G108" s="2">
        <f t="shared" si="0"/>
        <v>28159.891919999998</v>
      </c>
      <c r="H108" s="2">
        <f t="shared" si="1"/>
        <v>0.32000000001789886</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6895.76</v>
      </c>
      <c r="D111" s="1">
        <f>'PR-RAS'!E115</f>
        <v>0</v>
      </c>
      <c r="E111" s="1">
        <v>0</v>
      </c>
      <c r="F111" s="1">
        <v>0</v>
      </c>
      <c r="G111" s="2">
        <f t="shared" si="0"/>
        <v>758.53359999999998</v>
      </c>
      <c r="H111" s="2">
        <f t="shared" si="1"/>
        <v>0.23999999999978172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223206.32</v>
      </c>
      <c r="D113" s="1">
        <f>'PR-RAS'!E117</f>
        <v>16537.240000000002</v>
      </c>
      <c r="E113" s="1">
        <v>0</v>
      </c>
      <c r="F113" s="1">
        <v>0</v>
      </c>
      <c r="G113" s="2">
        <f t="shared" si="0"/>
        <v>28703.449600000004</v>
      </c>
      <c r="H113" s="2">
        <f t="shared" si="1"/>
        <v>0.56000000000858563</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536816.77</v>
      </c>
      <c r="D116" s="1">
        <f>'PR-RAS'!E120</f>
        <v>465880.60000000003</v>
      </c>
      <c r="E116" s="1">
        <v>0</v>
      </c>
      <c r="F116" s="1">
        <v>0</v>
      </c>
      <c r="G116" s="2">
        <f t="shared" si="0"/>
        <v>168886.46655000004</v>
      </c>
      <c r="H116" s="2">
        <f t="shared" si="1"/>
        <v>0.62999999994644895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3005.02</v>
      </c>
      <c r="E117" s="1">
        <v>0</v>
      </c>
      <c r="F117" s="1">
        <v>0</v>
      </c>
      <c r="G117" s="2">
        <f t="shared" si="0"/>
        <v>697.16464000000008</v>
      </c>
      <c r="H117" s="2">
        <f t="shared" si="1"/>
        <v>1.999999999998181E-2</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536816.77</v>
      </c>
      <c r="D118" s="1">
        <f>'PR-RAS'!E122</f>
        <v>462875.58</v>
      </c>
      <c r="E118" s="1">
        <v>0</v>
      </c>
      <c r="F118" s="1">
        <v>0</v>
      </c>
      <c r="G118" s="2">
        <f t="shared" si="0"/>
        <v>171120.44781000004</v>
      </c>
      <c r="H118" s="2">
        <f t="shared" si="1"/>
        <v>0.6499999999650754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2057966.5400000003</v>
      </c>
      <c r="D147" s="1">
        <f>'PR-RAS'!E151</f>
        <v>2317938.42</v>
      </c>
      <c r="E147" s="1">
        <v>0</v>
      </c>
      <c r="F147" s="1">
        <v>0</v>
      </c>
      <c r="G147" s="2">
        <f t="shared" si="0"/>
        <v>977301.13347999996</v>
      </c>
      <c r="H147" s="2">
        <f t="shared" si="1"/>
        <v>0.87999999965541065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488567.44999999995</v>
      </c>
      <c r="D148" s="1">
        <f>'PR-RAS'!E152</f>
        <v>579247.1</v>
      </c>
      <c r="E148" s="1">
        <v>0</v>
      </c>
      <c r="F148" s="1">
        <v>0</v>
      </c>
      <c r="G148" s="2">
        <f t="shared" si="0"/>
        <v>242118.06254999997</v>
      </c>
      <c r="H148" s="2">
        <f t="shared" si="1"/>
        <v>0.54999999993015081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410100.8</v>
      </c>
      <c r="D149" s="1">
        <f>'PR-RAS'!E153</f>
        <v>480967.52</v>
      </c>
      <c r="E149" s="1">
        <v>0</v>
      </c>
      <c r="F149" s="1">
        <v>0</v>
      </c>
      <c r="G149" s="2">
        <f t="shared" si="0"/>
        <v>203061.30432</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410100.8</v>
      </c>
      <c r="D150" s="1">
        <f>'PR-RAS'!E154</f>
        <v>480967.52</v>
      </c>
      <c r="E150" s="1">
        <v>0</v>
      </c>
      <c r="F150" s="1">
        <v>0</v>
      </c>
      <c r="G150" s="2">
        <f t="shared" si="0"/>
        <v>204433.34015999999</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10800</v>
      </c>
      <c r="D154" s="1">
        <f>'PR-RAS'!E158</f>
        <v>18918.73</v>
      </c>
      <c r="E154" s="1">
        <v>0</v>
      </c>
      <c r="F154" s="1">
        <v>0</v>
      </c>
      <c r="G154" s="2">
        <f t="shared" si="0"/>
        <v>7441.5313799999994</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67666.649999999994</v>
      </c>
      <c r="D155" s="1">
        <f>'PR-RAS'!E159</f>
        <v>79360.850000000006</v>
      </c>
      <c r="E155" s="1">
        <v>0</v>
      </c>
      <c r="F155" s="1">
        <v>0</v>
      </c>
      <c r="G155" s="2">
        <f t="shared" si="0"/>
        <v>34863.805899999999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67666.649999999994</v>
      </c>
      <c r="D157" s="1">
        <f>'PR-RAS'!E161</f>
        <v>79360.850000000006</v>
      </c>
      <c r="E157" s="1">
        <v>0</v>
      </c>
      <c r="F157" s="1">
        <v>0</v>
      </c>
      <c r="G157" s="2">
        <f t="shared" si="0"/>
        <v>35316.582600000002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670620.67000000004</v>
      </c>
      <c r="D159" s="1">
        <f>'PR-RAS'!E163</f>
        <v>732582.47</v>
      </c>
      <c r="E159" s="1">
        <v>0</v>
      </c>
      <c r="F159" s="1">
        <v>0</v>
      </c>
      <c r="G159" s="2">
        <f t="shared" si="0"/>
        <v>337454.12637999997</v>
      </c>
      <c r="H159" s="2">
        <f t="shared" si="1"/>
        <v>0.79999999993015081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27116.84</v>
      </c>
      <c r="D160" s="1">
        <f>'PR-RAS'!E164</f>
        <v>35683.64</v>
      </c>
      <c r="E160" s="1">
        <v>0</v>
      </c>
      <c r="F160" s="1">
        <v>0</v>
      </c>
      <c r="G160" s="2">
        <f t="shared" si="0"/>
        <v>15658.97508</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25471</v>
      </c>
      <c r="D161" s="1">
        <f>'PR-RAS'!E165</f>
        <v>32967</v>
      </c>
      <c r="E161" s="1">
        <v>0</v>
      </c>
      <c r="F161" s="1">
        <v>0</v>
      </c>
      <c r="G161" s="2">
        <f t="shared" si="0"/>
        <v>14624.800000000001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1645.84</v>
      </c>
      <c r="D162" s="1">
        <f>'PR-RAS'!E166</f>
        <v>2716.64</v>
      </c>
      <c r="E162" s="1">
        <v>0</v>
      </c>
      <c r="F162" s="1">
        <v>0</v>
      </c>
      <c r="G162" s="2">
        <f t="shared" si="0"/>
        <v>1139.7383199999999</v>
      </c>
      <c r="H162" s="2">
        <f t="shared" si="1"/>
        <v>0.52000000000020918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128297.8</v>
      </c>
      <c r="D165" s="1">
        <f>'PR-RAS'!E169</f>
        <v>181109.27</v>
      </c>
      <c r="E165" s="1">
        <v>0</v>
      </c>
      <c r="F165" s="1">
        <v>0</v>
      </c>
      <c r="G165" s="2">
        <f t="shared" si="0"/>
        <v>80444.679759999999</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17267.810000000001</v>
      </c>
      <c r="D166" s="1">
        <f>'PR-RAS'!E170</f>
        <v>29182.69</v>
      </c>
      <c r="E166" s="1">
        <v>0</v>
      </c>
      <c r="F166" s="1">
        <v>0</v>
      </c>
      <c r="G166" s="2">
        <f t="shared" si="0"/>
        <v>12479.476350000001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111029.99</v>
      </c>
      <c r="D168" s="1">
        <f>'PR-RAS'!E172</f>
        <v>151926.57999999999</v>
      </c>
      <c r="E168" s="1">
        <v>0</v>
      </c>
      <c r="F168" s="1">
        <v>0</v>
      </c>
      <c r="G168" s="2">
        <f t="shared" si="0"/>
        <v>69285.486049999992</v>
      </c>
      <c r="H168" s="2">
        <f t="shared" si="1"/>
        <v>0.430000000007567</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312275.7</v>
      </c>
      <c r="D173" s="1">
        <f>'PR-RAS'!E177</f>
        <v>353414.59</v>
      </c>
      <c r="E173" s="1">
        <v>0</v>
      </c>
      <c r="F173" s="1">
        <v>0</v>
      </c>
      <c r="G173" s="2">
        <f t="shared" si="0"/>
        <v>175286.03936</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42461.7</v>
      </c>
      <c r="D174" s="1">
        <f>'PR-RAS'!E178</f>
        <v>39837.01</v>
      </c>
      <c r="E174" s="1">
        <v>0</v>
      </c>
      <c r="F174" s="1">
        <v>0</v>
      </c>
      <c r="G174" s="2">
        <f t="shared" si="0"/>
        <v>21129.47956</v>
      </c>
      <c r="H174" s="2">
        <f t="shared" si="1"/>
        <v>0.31000000000494765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139651.45000000001</v>
      </c>
      <c r="D175" s="1">
        <f>'PR-RAS'!E179</f>
        <v>188933.7</v>
      </c>
      <c r="E175" s="1">
        <v>0</v>
      </c>
      <c r="F175" s="1">
        <v>0</v>
      </c>
      <c r="G175" s="2">
        <f t="shared" si="0"/>
        <v>90048.279899999994</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16725</v>
      </c>
      <c r="D176" s="1">
        <f>'PR-RAS'!E180</f>
        <v>17600</v>
      </c>
      <c r="E176" s="1">
        <v>0</v>
      </c>
      <c r="F176" s="1">
        <v>0</v>
      </c>
      <c r="G176" s="2">
        <f t="shared" si="0"/>
        <v>9086.875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50952.78</v>
      </c>
      <c r="D177" s="1">
        <f>'PR-RAS'!E181</f>
        <v>31422.86</v>
      </c>
      <c r="E177" s="1">
        <v>0</v>
      </c>
      <c r="F177" s="1">
        <v>0</v>
      </c>
      <c r="G177" s="2">
        <f t="shared" si="0"/>
        <v>20028.536</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5625</v>
      </c>
      <c r="D179" s="1">
        <f>'PR-RAS'!E183</f>
        <v>24250</v>
      </c>
      <c r="E179" s="1">
        <v>0</v>
      </c>
      <c r="F179" s="1">
        <v>0</v>
      </c>
      <c r="G179" s="2">
        <f t="shared" si="0"/>
        <v>9634.25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44616.28</v>
      </c>
      <c r="D180" s="1">
        <f>'PR-RAS'!E184</f>
        <v>38273.74</v>
      </c>
      <c r="E180" s="1">
        <v>0</v>
      </c>
      <c r="F180" s="1">
        <v>0</v>
      </c>
      <c r="G180" s="2">
        <f t="shared" si="0"/>
        <v>21688.313039999997</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12243.49</v>
      </c>
      <c r="D182" s="1">
        <f>'PR-RAS'!E186</f>
        <v>13097.28</v>
      </c>
      <c r="E182" s="1">
        <v>0</v>
      </c>
      <c r="F182" s="1">
        <v>0</v>
      </c>
      <c r="G182" s="2">
        <f t="shared" si="0"/>
        <v>6957.2870499999999</v>
      </c>
      <c r="H182" s="2">
        <f t="shared" si="1"/>
        <v>0.77000000000043656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24054.57</v>
      </c>
      <c r="D183" s="1">
        <f>'PR-RAS'!E187</f>
        <v>26682.639999999999</v>
      </c>
      <c r="E183" s="1">
        <v>0</v>
      </c>
      <c r="F183" s="1">
        <v>0</v>
      </c>
      <c r="G183" s="2">
        <f t="shared" si="0"/>
        <v>14090.412700000001</v>
      </c>
      <c r="H183" s="2">
        <f t="shared" si="1"/>
        <v>0.79000000000087311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178875.76</v>
      </c>
      <c r="D184" s="1">
        <f>'PR-RAS'!E188</f>
        <v>135692.32999999999</v>
      </c>
      <c r="E184" s="1">
        <v>0</v>
      </c>
      <c r="F184" s="1">
        <v>0</v>
      </c>
      <c r="G184" s="2">
        <f t="shared" si="0"/>
        <v>82397.656859999988</v>
      </c>
      <c r="H184" s="2">
        <f t="shared" si="1"/>
        <v>0.56999999997788109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22192.25</v>
      </c>
      <c r="D185" s="1">
        <f>'PR-RAS'!E189</f>
        <v>6569.23</v>
      </c>
      <c r="E185" s="1">
        <v>0</v>
      </c>
      <c r="F185" s="1">
        <v>0</v>
      </c>
      <c r="G185" s="2">
        <f t="shared" si="0"/>
        <v>6500.8506399999997</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6308.35</v>
      </c>
      <c r="D187" s="1">
        <f>'PR-RAS'!E191</f>
        <v>8387.49</v>
      </c>
      <c r="E187" s="1">
        <v>0</v>
      </c>
      <c r="F187" s="1">
        <v>0</v>
      </c>
      <c r="G187" s="2">
        <f t="shared" si="0"/>
        <v>4293.4993800000002</v>
      </c>
      <c r="H187" s="2">
        <f t="shared" si="1"/>
        <v>0.84000000000014552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150375.16</v>
      </c>
      <c r="D191" s="1">
        <f>'PR-RAS'!E195</f>
        <v>120735.61</v>
      </c>
      <c r="E191" s="1">
        <v>0</v>
      </c>
      <c r="F191" s="1">
        <v>0</v>
      </c>
      <c r="G191" s="2">
        <f t="shared" si="0"/>
        <v>74450.8122</v>
      </c>
      <c r="H191" s="2">
        <f t="shared" si="1"/>
        <v>0.55000000000291038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190577.87</v>
      </c>
      <c r="D192" s="1">
        <f>'PR-RAS'!E196</f>
        <v>44220.17</v>
      </c>
      <c r="E192" s="1">
        <v>0</v>
      </c>
      <c r="F192" s="1">
        <v>0</v>
      </c>
      <c r="G192" s="2">
        <f t="shared" si="0"/>
        <v>53292.478109999996</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190577.87</v>
      </c>
      <c r="D206" s="1">
        <f>'PR-RAS'!E210</f>
        <v>44220.17</v>
      </c>
      <c r="E206" s="1">
        <v>0</v>
      </c>
      <c r="F206" s="1">
        <v>0</v>
      </c>
      <c r="G206" s="2">
        <f t="shared" si="0"/>
        <v>57198.733049999988</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11463.79</v>
      </c>
      <c r="D207" s="1">
        <f>'PR-RAS'!E211</f>
        <v>12669.1</v>
      </c>
      <c r="E207" s="1">
        <v>0</v>
      </c>
      <c r="F207" s="1">
        <v>0</v>
      </c>
      <c r="G207" s="2">
        <f t="shared" si="0"/>
        <v>7581.2099400000006</v>
      </c>
      <c r="H207" s="2">
        <f t="shared" si="1"/>
        <v>0.30999999999949068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179114.08</v>
      </c>
      <c r="D210" s="1">
        <f>'PR-RAS'!E214</f>
        <v>31551.07</v>
      </c>
      <c r="E210" s="1">
        <v>0</v>
      </c>
      <c r="F210" s="1">
        <v>0</v>
      </c>
      <c r="G210" s="2">
        <f t="shared" si="0"/>
        <v>50623.189979999996</v>
      </c>
      <c r="H210" s="2">
        <f t="shared" si="1"/>
        <v>0.14999999998690328</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3584.67</v>
      </c>
      <c r="D211" s="1">
        <f>'PR-RAS'!E215</f>
        <v>2593.4699999999998</v>
      </c>
      <c r="E211" s="1">
        <v>0</v>
      </c>
      <c r="F211" s="1">
        <v>0</v>
      </c>
      <c r="G211" s="2">
        <f t="shared" si="0"/>
        <v>1842.0381</v>
      </c>
      <c r="H211" s="2">
        <f t="shared" si="1"/>
        <v>0.79999999999972715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3584.67</v>
      </c>
      <c r="D215" s="1">
        <f>'PR-RAS'!E219</f>
        <v>2593.4699999999998</v>
      </c>
      <c r="E215" s="1">
        <v>0</v>
      </c>
      <c r="F215" s="1">
        <v>0</v>
      </c>
      <c r="G215" s="2">
        <f t="shared" si="0"/>
        <v>1877.12454</v>
      </c>
      <c r="H215" s="2">
        <f t="shared" si="1"/>
        <v>0.79999999999972715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3584.67</v>
      </c>
      <c r="D218" s="1">
        <f>'PR-RAS'!E222</f>
        <v>2593.4699999999998</v>
      </c>
      <c r="E218" s="1">
        <v>0</v>
      </c>
      <c r="F218" s="1">
        <v>0</v>
      </c>
      <c r="G218" s="2">
        <f t="shared" si="0"/>
        <v>1903.4393700000001</v>
      </c>
      <c r="H218" s="2">
        <f t="shared" si="1"/>
        <v>0.79999999999972715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48694.27</v>
      </c>
      <c r="D220" s="1">
        <f>'PR-RAS'!E224</f>
        <v>42469.5</v>
      </c>
      <c r="E220" s="1">
        <v>0</v>
      </c>
      <c r="F220" s="1">
        <v>0</v>
      </c>
      <c r="G220" s="2">
        <f t="shared" si="0"/>
        <v>29265.686129999998</v>
      </c>
      <c r="H220" s="2">
        <f t="shared" si="1"/>
        <v>0.76999999999679858</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48694.27</v>
      </c>
      <c r="D227" s="1">
        <f>'PR-RAS'!E231</f>
        <v>42469.5</v>
      </c>
      <c r="E227" s="1">
        <v>0</v>
      </c>
      <c r="F227" s="1">
        <v>0</v>
      </c>
      <c r="G227" s="2">
        <f t="shared" si="0"/>
        <v>30201.119019999998</v>
      </c>
      <c r="H227" s="2">
        <f t="shared" si="1"/>
        <v>0.76999999999679858</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48694.27</v>
      </c>
      <c r="D228" s="1">
        <f>'PR-RAS'!E232</f>
        <v>42469.5</v>
      </c>
      <c r="E228" s="1">
        <v>0</v>
      </c>
      <c r="F228" s="1">
        <v>0</v>
      </c>
      <c r="G228" s="2">
        <f t="shared" si="0"/>
        <v>30334.75229</v>
      </c>
      <c r="H228" s="2">
        <f t="shared" si="1"/>
        <v>0.76999999999679858</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296356.34000000003</v>
      </c>
      <c r="D248" s="1">
        <f>'PR-RAS'!E252</f>
        <v>455208.76</v>
      </c>
      <c r="E248" s="1">
        <v>0</v>
      </c>
      <c r="F248" s="1">
        <v>0</v>
      </c>
      <c r="G248" s="2">
        <f t="shared" si="0"/>
        <v>298073.14342000004</v>
      </c>
      <c r="H248" s="2">
        <f t="shared" si="1"/>
        <v>0.58000000001629815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296356.34000000003</v>
      </c>
      <c r="D255" s="1">
        <f>'PR-RAS'!E259</f>
        <v>455208.76</v>
      </c>
      <c r="E255" s="1">
        <v>0</v>
      </c>
      <c r="F255" s="1">
        <v>0</v>
      </c>
      <c r="G255" s="2">
        <f t="shared" si="0"/>
        <v>306520.56044000003</v>
      </c>
      <c r="H255" s="2">
        <f t="shared" si="1"/>
        <v>0.58000000001629815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296356.34000000003</v>
      </c>
      <c r="D256" s="1">
        <f>'PR-RAS'!E260</f>
        <v>455208.76</v>
      </c>
      <c r="E256" s="1">
        <v>0</v>
      </c>
      <c r="F256" s="1">
        <v>0</v>
      </c>
      <c r="G256" s="2">
        <f t="shared" si="0"/>
        <v>307727.33430000005</v>
      </c>
      <c r="H256" s="2">
        <f t="shared" si="1"/>
        <v>0.58000000001629815</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359565.27</v>
      </c>
      <c r="D259" s="1">
        <f>'PR-RAS'!E263</f>
        <v>461616.95</v>
      </c>
      <c r="E259" s="1">
        <v>0</v>
      </c>
      <c r="F259" s="1">
        <v>0</v>
      </c>
      <c r="G259" s="2">
        <f t="shared" si="0"/>
        <v>330962.18585999997</v>
      </c>
      <c r="H259" s="2">
        <f t="shared" si="1"/>
        <v>0.32000000000698492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359565.27</v>
      </c>
      <c r="D260" s="1">
        <f>'PR-RAS'!E264</f>
        <v>461616.95</v>
      </c>
      <c r="E260" s="1">
        <v>0</v>
      </c>
      <c r="F260" s="1">
        <v>0</v>
      </c>
      <c r="G260" s="2">
        <f t="shared" si="0"/>
        <v>332244.98502999998</v>
      </c>
      <c r="H260" s="2">
        <f t="shared" si="1"/>
        <v>0.32000000000698492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355534.71</v>
      </c>
      <c r="D261" s="1">
        <f>'PR-RAS'!E265</f>
        <v>452480.55</v>
      </c>
      <c r="E261" s="1">
        <v>0</v>
      </c>
      <c r="F261" s="1">
        <v>0</v>
      </c>
      <c r="G261" s="2">
        <f t="shared" si="0"/>
        <v>327728.9106</v>
      </c>
      <c r="H261" s="2">
        <f t="shared" si="1"/>
        <v>0.73999999999068677</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4030.56</v>
      </c>
      <c r="D262" s="1">
        <f>'PR-RAS'!E266</f>
        <v>9136.4</v>
      </c>
      <c r="E262" s="1">
        <v>0</v>
      </c>
      <c r="F262" s="1">
        <v>0</v>
      </c>
      <c r="G262" s="2">
        <f t="shared" si="0"/>
        <v>5821.1769600000007</v>
      </c>
      <c r="H262" s="2">
        <f t="shared" si="1"/>
        <v>0.83999999999969077</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2057966.5400000003</v>
      </c>
      <c r="D285" s="1">
        <f>'PR-RAS'!E289</f>
        <v>2317938.42</v>
      </c>
      <c r="E285" s="1">
        <v>0</v>
      </c>
      <c r="F285" s="1">
        <v>0</v>
      </c>
      <c r="G285" s="2">
        <f t="shared" si="8"/>
        <v>1901051.5199199999</v>
      </c>
      <c r="H285" s="2">
        <f t="shared" si="9"/>
        <v>0.87999999965541065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1507122.2099999997</v>
      </c>
      <c r="D286" s="1">
        <f>'PR-RAS'!E290</f>
        <v>1655328.1900000004</v>
      </c>
      <c r="E286" s="1">
        <v>0</v>
      </c>
      <c r="F286" s="1">
        <v>0</v>
      </c>
      <c r="G286" s="2">
        <f t="shared" si="8"/>
        <v>1373066.89815</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343362.68</v>
      </c>
      <c r="D288" s="1">
        <f>'PR-RAS'!E292</f>
        <v>837010.39</v>
      </c>
      <c r="E288" s="1">
        <v>0</v>
      </c>
      <c r="F288" s="1">
        <v>0</v>
      </c>
      <c r="G288" s="2">
        <f t="shared" si="8"/>
        <v>578989.05301999999</v>
      </c>
      <c r="H288" s="2">
        <f t="shared" si="9"/>
        <v>0.71000000002095476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124263.05</v>
      </c>
      <c r="D290" s="1">
        <f>'PR-RAS'!E294</f>
        <v>119708.16</v>
      </c>
      <c r="E290" s="1">
        <v>0</v>
      </c>
      <c r="F290" s="1">
        <v>0</v>
      </c>
      <c r="G290" s="2">
        <f t="shared" si="8"/>
        <v>105103.33792999999</v>
      </c>
      <c r="H290" s="2">
        <f t="shared" si="9"/>
        <v>0.21000000000640284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73592.399999999994</v>
      </c>
      <c r="E293" s="1">
        <v>0</v>
      </c>
      <c r="F293" s="1">
        <v>0</v>
      </c>
      <c r="G293" s="2">
        <f t="shared" si="8"/>
        <v>42977.961599999995</v>
      </c>
      <c r="H293" s="2">
        <f t="shared" si="9"/>
        <v>0.39999999999417923</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73592.399999999994</v>
      </c>
      <c r="E294" s="1">
        <v>0</v>
      </c>
      <c r="F294" s="1">
        <v>0</v>
      </c>
      <c r="G294" s="2">
        <f t="shared" si="8"/>
        <v>43125.146399999991</v>
      </c>
      <c r="H294" s="2">
        <f t="shared" si="9"/>
        <v>0.39999999999417923</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73592.399999999994</v>
      </c>
      <c r="E295" s="1">
        <v>0</v>
      </c>
      <c r="F295" s="1">
        <v>0</v>
      </c>
      <c r="G295" s="2">
        <f t="shared" si="8"/>
        <v>43272.331199999993</v>
      </c>
      <c r="H295" s="2">
        <f t="shared" si="9"/>
        <v>0.39999999999417923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73592.399999999994</v>
      </c>
      <c r="E296" s="1">
        <v>0</v>
      </c>
      <c r="F296" s="1">
        <v>0</v>
      </c>
      <c r="G296" s="2">
        <f t="shared" si="8"/>
        <v>43419.515999999996</v>
      </c>
      <c r="H296" s="2">
        <f t="shared" si="9"/>
        <v>0.39999999999417923</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1013474.5</v>
      </c>
      <c r="D345" s="1">
        <f>'PR-RAS'!E350</f>
        <v>1313364.8599999999</v>
      </c>
      <c r="E345" s="1">
        <v>0</v>
      </c>
      <c r="F345" s="1">
        <v>0</v>
      </c>
      <c r="G345" s="2">
        <f t="shared" si="8"/>
        <v>1252230.2516799998</v>
      </c>
      <c r="H345" s="2">
        <f t="shared" si="9"/>
        <v>0.64000000013038516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1013474.5</v>
      </c>
      <c r="D358" s="1">
        <f>'PR-RAS'!E363</f>
        <v>1313364.8599999999</v>
      </c>
      <c r="E358" s="1">
        <v>0</v>
      </c>
      <c r="F358" s="1">
        <v>0</v>
      </c>
      <c r="G358" s="2">
        <f t="shared" si="8"/>
        <v>1299552.9065399999</v>
      </c>
      <c r="H358" s="2">
        <f t="shared" si="9"/>
        <v>0.64000000013038516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1004147.99</v>
      </c>
      <c r="D359" s="1">
        <f>'PR-RAS'!E364</f>
        <v>1313364.8599999999</v>
      </c>
      <c r="E359" s="1">
        <v>0</v>
      </c>
      <c r="F359" s="1">
        <v>0</v>
      </c>
      <c r="G359" s="2">
        <f t="shared" si="8"/>
        <v>1299854.2201799999</v>
      </c>
      <c r="H359" s="2">
        <f t="shared" si="9"/>
        <v>0.15000000013969839</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228732.62</v>
      </c>
      <c r="D361" s="1">
        <f>'PR-RAS'!E366</f>
        <v>121497.97</v>
      </c>
      <c r="E361" s="1">
        <v>0</v>
      </c>
      <c r="F361" s="1">
        <v>0</v>
      </c>
      <c r="G361" s="2">
        <f t="shared" si="8"/>
        <v>169822.28159999999</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379282.95</v>
      </c>
      <c r="D362" s="1">
        <f>'PR-RAS'!E367</f>
        <v>604335.69999999995</v>
      </c>
      <c r="E362" s="1">
        <v>0</v>
      </c>
      <c r="F362" s="1">
        <v>0</v>
      </c>
      <c r="G362" s="2">
        <f t="shared" si="8"/>
        <v>573251.52034999989</v>
      </c>
      <c r="H362" s="2">
        <f t="shared" si="9"/>
        <v>0.3500000000349246</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396132.42</v>
      </c>
      <c r="D363" s="1">
        <f>'PR-RAS'!E368</f>
        <v>587531.18999999994</v>
      </c>
      <c r="E363" s="1">
        <v>0</v>
      </c>
      <c r="F363" s="1">
        <v>0</v>
      </c>
      <c r="G363" s="2">
        <f t="shared" si="8"/>
        <v>568772.5175999999</v>
      </c>
      <c r="H363" s="2">
        <f t="shared" si="9"/>
        <v>0.6099999999278225</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9326.51</v>
      </c>
      <c r="D364" s="1">
        <f>'PR-RAS'!E369</f>
        <v>0</v>
      </c>
      <c r="E364" s="1">
        <v>0</v>
      </c>
      <c r="F364" s="1">
        <v>0</v>
      </c>
      <c r="G364" s="2">
        <f t="shared" si="8"/>
        <v>3385.52313</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9326.51</v>
      </c>
      <c r="D365" s="1">
        <f>'PR-RAS'!E370</f>
        <v>0</v>
      </c>
      <c r="E365" s="1">
        <v>0</v>
      </c>
      <c r="F365" s="1">
        <v>0</v>
      </c>
      <c r="G365" s="2">
        <f t="shared" si="8"/>
        <v>3394.8496399999999</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1013474.5</v>
      </c>
      <c r="D403" s="1">
        <f>'PR-RAS'!E408</f>
        <v>1239772.46</v>
      </c>
      <c r="E403" s="1">
        <v>0</v>
      </c>
      <c r="F403" s="1">
        <v>0</v>
      </c>
      <c r="G403" s="2">
        <f t="shared" si="8"/>
        <v>1404193.80684</v>
      </c>
      <c r="H403" s="2">
        <f t="shared" si="9"/>
        <v>0.9599999999627471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3565088.75</v>
      </c>
      <c r="D407" s="1">
        <f>'PR-RAS'!E412</f>
        <v>4046859.0100000002</v>
      </c>
      <c r="E407" s="1">
        <v>0</v>
      </c>
      <c r="F407" s="1">
        <v>0</v>
      </c>
      <c r="G407" s="2">
        <f t="shared" si="8"/>
        <v>4733475.5486200005</v>
      </c>
      <c r="H407" s="2">
        <f t="shared" si="9"/>
        <v>0.26000000024214387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3071441.04</v>
      </c>
      <c r="D408" s="1">
        <f>'PR-RAS'!E413</f>
        <v>3631303.28</v>
      </c>
      <c r="E408" s="1">
        <v>0</v>
      </c>
      <c r="F408" s="1">
        <v>0</v>
      </c>
      <c r="G408" s="2">
        <f t="shared" si="8"/>
        <v>4205957.3731999993</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493647.70999999996</v>
      </c>
      <c r="D409" s="1">
        <f>'PR-RAS'!E414</f>
        <v>415555.73000000045</v>
      </c>
      <c r="E409" s="1">
        <v>0</v>
      </c>
      <c r="F409" s="1">
        <v>0</v>
      </c>
      <c r="G409" s="2">
        <f t="shared" si="8"/>
        <v>540501.74136000033</v>
      </c>
      <c r="H409" s="2">
        <f t="shared" si="9"/>
        <v>0.55999999959021807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343362.68</v>
      </c>
      <c r="D411" s="1">
        <f>'PR-RAS'!E416</f>
        <v>837010.39</v>
      </c>
      <c r="E411" s="1">
        <v>0</v>
      </c>
      <c r="F411" s="1">
        <v>0</v>
      </c>
      <c r="G411" s="2">
        <f t="shared" si="8"/>
        <v>827127.21859999991</v>
      </c>
      <c r="H411" s="2">
        <f t="shared" si="9"/>
        <v>0.71000000002095476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124263.05</v>
      </c>
      <c r="D413" s="1">
        <f>'PR-RAS'!E418</f>
        <v>119708.16</v>
      </c>
      <c r="E413" s="1">
        <v>0</v>
      </c>
      <c r="F413" s="1">
        <v>0</v>
      </c>
      <c r="G413" s="2">
        <f t="shared" si="8"/>
        <v>149835.90044</v>
      </c>
      <c r="H413" s="2">
        <f t="shared" si="9"/>
        <v>0.21000000000640284</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3565088.75</v>
      </c>
      <c r="D633" s="1">
        <f>'PR-RAS'!E639</f>
        <v>4046859.0100000002</v>
      </c>
      <c r="E633" s="1">
        <v>0</v>
      </c>
      <c r="F633" s="1">
        <v>0</v>
      </c>
      <c r="G633" s="2">
        <f t="shared" si="10"/>
        <v>7368365.8786399998</v>
      </c>
      <c r="H633" s="2">
        <f t="shared" si="11"/>
        <v>0.26000000024214387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3071441.04</v>
      </c>
      <c r="D634" s="1">
        <f>'PR-RAS'!E640</f>
        <v>3631303.28</v>
      </c>
      <c r="E634" s="1">
        <v>0</v>
      </c>
      <c r="F634" s="1">
        <v>0</v>
      </c>
      <c r="G634" s="2">
        <f t="shared" si="10"/>
        <v>6541452.1307999995</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493647.70999999996</v>
      </c>
      <c r="D635" s="1">
        <f>'PR-RAS'!E641</f>
        <v>415555.73000000045</v>
      </c>
      <c r="E635" s="1">
        <v>0</v>
      </c>
      <c r="F635" s="1">
        <v>0</v>
      </c>
      <c r="G635" s="2">
        <f t="shared" si="10"/>
        <v>839897.31378000055</v>
      </c>
      <c r="H635" s="2">
        <f t="shared" si="11"/>
        <v>0.55999999959021807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343362.68</v>
      </c>
      <c r="D637" s="1">
        <f>'PR-RAS'!E643</f>
        <v>837010.39</v>
      </c>
      <c r="E637" s="1">
        <v>0</v>
      </c>
      <c r="F637" s="1">
        <v>0</v>
      </c>
      <c r="G637" s="2">
        <f t="shared" si="10"/>
        <v>1283055.88056</v>
      </c>
      <c r="H637" s="2">
        <f t="shared" si="11"/>
        <v>0.71000000002095476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837010.3899999999</v>
      </c>
      <c r="D639" s="1">
        <f>'PR-RAS'!E645</f>
        <v>1252566.1200000006</v>
      </c>
      <c r="E639" s="1">
        <v>0</v>
      </c>
      <c r="F639" s="1">
        <v>0</v>
      </c>
      <c r="G639" s="2">
        <f t="shared" si="10"/>
        <v>2132286.9979400006</v>
      </c>
      <c r="H639" s="2">
        <f t="shared" si="11"/>
        <v>0.51000000047497451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953964.2</v>
      </c>
      <c r="D642" s="1">
        <f>'PR-RAS'!E649</f>
        <v>925031.85</v>
      </c>
      <c r="E642" s="1">
        <v>0</v>
      </c>
      <c r="F642" s="1">
        <v>0</v>
      </c>
      <c r="G642" s="2">
        <f t="shared" si="10"/>
        <v>1797381.8839</v>
      </c>
      <c r="H642" s="2">
        <f t="shared" si="11"/>
        <v>0.34999999997671694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3565088.75</v>
      </c>
      <c r="D643" s="1">
        <f>'PR-RAS'!E650</f>
        <v>4046859.01</v>
      </c>
      <c r="E643" s="1">
        <v>0</v>
      </c>
      <c r="F643" s="1">
        <v>0</v>
      </c>
      <c r="G643" s="2">
        <f t="shared" si="10"/>
        <v>7484953.9463400003</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3594021.1</v>
      </c>
      <c r="D644" s="1">
        <f>'PR-RAS'!E651</f>
        <v>3629364.17</v>
      </c>
      <c r="E644" s="1">
        <v>0</v>
      </c>
      <c r="F644" s="1">
        <v>0</v>
      </c>
      <c r="G644" s="2">
        <f t="shared" si="10"/>
        <v>6978317.88992</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925031.85</v>
      </c>
      <c r="D645" s="1">
        <f>'PR-RAS'!E652</f>
        <v>1342526.6899999995</v>
      </c>
      <c r="E645" s="1">
        <v>0</v>
      </c>
      <c r="F645" s="1">
        <v>0</v>
      </c>
      <c r="G645" s="2">
        <f t="shared" si="10"/>
        <v>2324894.8881199993</v>
      </c>
      <c r="H645" s="2">
        <f t="shared" si="11"/>
        <v>0.46000000054482371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692158.25</v>
      </c>
      <c r="D654" s="1">
        <f>'PR-RAS'!E661</f>
        <v>719389.88</v>
      </c>
      <c r="E654" s="1">
        <v>0</v>
      </c>
      <c r="F654" s="1">
        <v>0</v>
      </c>
      <c r="G654" s="2">
        <f t="shared" si="10"/>
        <v>1391502.5205299999</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21954.89</v>
      </c>
      <c r="D655" s="1">
        <f>'PR-RAS'!E662</f>
        <v>20830.8</v>
      </c>
      <c r="E655" s="1">
        <v>0</v>
      </c>
      <c r="F655" s="1">
        <v>0</v>
      </c>
      <c r="G655" s="2">
        <f t="shared" si="10"/>
        <v>41605.184459999997</v>
      </c>
      <c r="H655" s="2">
        <f t="shared" si="11"/>
        <v>0.31000000000130967</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542810</v>
      </c>
      <c r="D659" s="1">
        <f>'PR-RAS'!E666</f>
        <v>580000</v>
      </c>
      <c r="E659" s="1">
        <v>0</v>
      </c>
      <c r="F659" s="1">
        <v>0</v>
      </c>
      <c r="G659" s="2">
        <f t="shared" si="10"/>
        <v>1120448.98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148250</v>
      </c>
      <c r="E691" s="1">
        <v>0</v>
      </c>
      <c r="F691" s="1">
        <v>0</v>
      </c>
      <c r="G691" s="2">
        <f t="shared" si="10"/>
        <v>204584.99999999997</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22192.25</v>
      </c>
      <c r="D718" s="1">
        <f>'PR-RAS'!E725</f>
        <v>6569.23</v>
      </c>
      <c r="E718" s="1">
        <v>0</v>
      </c>
      <c r="F718" s="1">
        <v>0</v>
      </c>
      <c r="G718" s="2">
        <f t="shared" si="10"/>
        <v>25332.119069999997</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3584.67</v>
      </c>
      <c r="D753" s="1">
        <f>'PR-RAS'!E760</f>
        <v>2593.4699999999998</v>
      </c>
      <c r="E753" s="1">
        <v>0</v>
      </c>
      <c r="F753" s="1">
        <v>0</v>
      </c>
      <c r="G753" s="2">
        <f t="shared" si="10"/>
        <v>6596.25072</v>
      </c>
      <c r="H753" s="2">
        <f t="shared" si="11"/>
        <v>0.79999999999972715</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48694.27</v>
      </c>
      <c r="D755" s="1">
        <f>'PR-RAS'!E762</f>
        <v>42469.5</v>
      </c>
      <c r="E755" s="1">
        <v>0</v>
      </c>
      <c r="F755" s="1">
        <v>0</v>
      </c>
      <c r="G755" s="2">
        <f t="shared" si="10"/>
        <v>100759.48557999999</v>
      </c>
      <c r="H755" s="2">
        <f t="shared" si="11"/>
        <v>0.76999999999679858</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210256.34</v>
      </c>
      <c r="D809" s="1">
        <f>'PR-RAS'!E816</f>
        <v>368408.76</v>
      </c>
      <c r="E809" s="1">
        <v>0</v>
      </c>
      <c r="F809" s="1">
        <v>0</v>
      </c>
      <c r="G809" s="2">
        <f t="shared" si="10"/>
        <v>765235.67888000002</v>
      </c>
      <c r="H809" s="2">
        <f t="shared" si="11"/>
        <v>0.57999999998719431</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86100</v>
      </c>
      <c r="D812" s="1">
        <f>'PR-RAS'!E819</f>
        <v>86800</v>
      </c>
      <c r="E812" s="1">
        <v>0</v>
      </c>
      <c r="F812" s="1">
        <v>0</v>
      </c>
      <c r="G812" s="2">
        <f t="shared" si="18"/>
        <v>210616.7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355534.71</v>
      </c>
      <c r="D822" s="1">
        <f>'PR-RAS'!E829</f>
        <v>452480.55</v>
      </c>
      <c r="E822" s="1">
        <v>0</v>
      </c>
      <c r="F822" s="1">
        <v>0</v>
      </c>
      <c r="G822" s="2">
        <f t="shared" si="18"/>
        <v>1034867.06001</v>
      </c>
      <c r="H822" s="2">
        <f t="shared" si="19"/>
        <v>0.73999999999068677</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21232368.910000004</v>
      </c>
      <c r="D984" s="6">
        <f>BILANCA!E6</f>
        <v>21875630.789999999</v>
      </c>
      <c r="E984" s="6">
        <v>0</v>
      </c>
      <c r="F984" s="6">
        <v>0</v>
      </c>
      <c r="G984" s="7">
        <f t="shared" ref="G984:G1241" si="22">B984/1000*C984+B984/500*D984</f>
        <v>64983.630490000003</v>
      </c>
      <c r="H984" s="7">
        <f t="shared" si="19"/>
        <v>0.29999999701976776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19302713.110000003</v>
      </c>
      <c r="D985" s="1">
        <f>BILANCA!E7</f>
        <v>19533035.039999999</v>
      </c>
      <c r="E985" s="1">
        <v>0</v>
      </c>
      <c r="F985" s="1">
        <v>0</v>
      </c>
      <c r="G985" s="2">
        <f t="shared" si="22"/>
        <v>116737.56638</v>
      </c>
      <c r="H985" s="2">
        <f t="shared" si="19"/>
        <v>0.15000000223517418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873441.53</v>
      </c>
      <c r="D986" s="1">
        <f>BILANCA!E8</f>
        <v>868841.53</v>
      </c>
      <c r="E986" s="1">
        <v>0</v>
      </c>
      <c r="F986" s="1">
        <v>0</v>
      </c>
      <c r="G986" s="2">
        <f t="shared" si="22"/>
        <v>7833.3737700000001</v>
      </c>
      <c r="H986" s="2">
        <f t="shared" si="19"/>
        <v>0.93999999994412065</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873441.53</v>
      </c>
      <c r="D987" s="1">
        <f>BILANCA!E9</f>
        <v>868841.53</v>
      </c>
      <c r="E987" s="1">
        <v>0</v>
      </c>
      <c r="F987" s="1">
        <v>0</v>
      </c>
      <c r="G987" s="2">
        <f t="shared" si="22"/>
        <v>10444.498360000001</v>
      </c>
      <c r="H987" s="2">
        <f t="shared" si="19"/>
        <v>0.93999999994412065</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18429271.580000002</v>
      </c>
      <c r="D990" s="1">
        <f>BILANCA!E12</f>
        <v>18664193.509999998</v>
      </c>
      <c r="E990" s="1">
        <v>0</v>
      </c>
      <c r="F990" s="1">
        <v>0</v>
      </c>
      <c r="G990" s="2">
        <f t="shared" si="22"/>
        <v>390303.6102</v>
      </c>
      <c r="H990" s="2">
        <f t="shared" si="19"/>
        <v>0.91000000014901161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18277952.150000002</v>
      </c>
      <c r="D991" s="1">
        <f>BILANCA!E13</f>
        <v>18546296.399999999</v>
      </c>
      <c r="E991" s="1">
        <v>0</v>
      </c>
      <c r="F991" s="1">
        <v>0</v>
      </c>
      <c r="G991" s="2">
        <f t="shared" si="22"/>
        <v>442964.35959999997</v>
      </c>
      <c r="H991" s="2">
        <f t="shared" si="19"/>
        <v>0.55000000074505806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8121467.7800000003</v>
      </c>
      <c r="D993" s="1">
        <f>BILANCA!E15</f>
        <v>8244360.9400000004</v>
      </c>
      <c r="E993" s="1">
        <v>0</v>
      </c>
      <c r="F993" s="1">
        <v>0</v>
      </c>
      <c r="G993" s="2">
        <f t="shared" si="22"/>
        <v>246101.89660000001</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11050581.689999999</v>
      </c>
      <c r="D994" s="1">
        <f>BILANCA!E16</f>
        <v>11050581.689999999</v>
      </c>
      <c r="E994" s="1">
        <v>0</v>
      </c>
      <c r="F994" s="1">
        <v>0</v>
      </c>
      <c r="G994" s="2">
        <f t="shared" si="22"/>
        <v>364669.19576999993</v>
      </c>
      <c r="H994" s="2">
        <f t="shared" si="19"/>
        <v>0.62000000104308128</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11644163.880000001</v>
      </c>
      <c r="D995" s="1">
        <f>BILANCA!E17</f>
        <v>12200299.880000001</v>
      </c>
      <c r="E995" s="1">
        <v>0</v>
      </c>
      <c r="F995" s="1">
        <v>0</v>
      </c>
      <c r="G995" s="2">
        <f t="shared" si="22"/>
        <v>432537.16368</v>
      </c>
      <c r="H995" s="2">
        <f t="shared" si="19"/>
        <v>0.23999999836087227</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12538261.199999999</v>
      </c>
      <c r="D996" s="1">
        <f>BILANCA!E18</f>
        <v>12948946.109999999</v>
      </c>
      <c r="E996" s="1">
        <v>0</v>
      </c>
      <c r="F996" s="1">
        <v>0</v>
      </c>
      <c r="G996" s="2">
        <f t="shared" si="22"/>
        <v>499669.99445999996</v>
      </c>
      <c r="H996" s="2">
        <f t="shared" si="19"/>
        <v>0.30999999865889549</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126569.42999999998</v>
      </c>
      <c r="D997" s="1">
        <f>BILANCA!E19</f>
        <v>99747.109999999986</v>
      </c>
      <c r="E997" s="1">
        <v>0</v>
      </c>
      <c r="F997" s="1">
        <v>0</v>
      </c>
      <c r="G997" s="2">
        <f t="shared" si="22"/>
        <v>4564.8910999999989</v>
      </c>
      <c r="H997" s="2">
        <f t="shared" si="19"/>
        <v>0.53999999996449333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155307.35999999999</v>
      </c>
      <c r="D998" s="1">
        <f>BILANCA!E20</f>
        <v>155307.35999999999</v>
      </c>
      <c r="E998" s="1">
        <v>0</v>
      </c>
      <c r="F998" s="1">
        <v>0</v>
      </c>
      <c r="G998" s="2">
        <f t="shared" si="22"/>
        <v>6988.8311999999987</v>
      </c>
      <c r="H998" s="2">
        <f t="shared" si="19"/>
        <v>0.71999999997206032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645.75</v>
      </c>
      <c r="D1000" s="1">
        <f>BILANCA!E22</f>
        <v>645.75</v>
      </c>
      <c r="E1000" s="1">
        <v>0</v>
      </c>
      <c r="F1000" s="1">
        <v>0</v>
      </c>
      <c r="G1000" s="2">
        <f t="shared" si="22"/>
        <v>32.933250000000001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92528.18</v>
      </c>
      <c r="D1004" s="1">
        <f>BILANCA!E26</f>
        <v>92528.18</v>
      </c>
      <c r="E1004" s="1">
        <v>0</v>
      </c>
      <c r="F1004" s="1">
        <v>0</v>
      </c>
      <c r="G1004" s="2">
        <f t="shared" si="22"/>
        <v>5829.2753400000001</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121911.86</v>
      </c>
      <c r="D1006" s="1">
        <f>BILANCA!E28</f>
        <v>148734.18</v>
      </c>
      <c r="E1006" s="1">
        <v>0</v>
      </c>
      <c r="F1006" s="1">
        <v>0</v>
      </c>
      <c r="G1006" s="2">
        <f t="shared" si="22"/>
        <v>9645.7450599999993</v>
      </c>
      <c r="H1006" s="2">
        <f t="shared" si="19"/>
        <v>0.319999999992433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24750</v>
      </c>
      <c r="D1007" s="1">
        <f>BILANCA!E29</f>
        <v>18150</v>
      </c>
      <c r="E1007" s="1">
        <v>0</v>
      </c>
      <c r="F1007" s="1">
        <v>0</v>
      </c>
      <c r="G1007" s="2">
        <f t="shared" si="22"/>
        <v>1465.2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33000</v>
      </c>
      <c r="D1008" s="1">
        <f>BILANCA!E30</f>
        <v>33000</v>
      </c>
      <c r="E1008" s="1">
        <v>0</v>
      </c>
      <c r="F1008" s="1">
        <v>0</v>
      </c>
      <c r="G1008" s="2">
        <f t="shared" si="22"/>
        <v>2475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8250</v>
      </c>
      <c r="D1012" s="1">
        <f>BILANCA!E34</f>
        <v>14850</v>
      </c>
      <c r="E1012" s="1">
        <v>0</v>
      </c>
      <c r="F1012" s="1">
        <v>0</v>
      </c>
      <c r="G1012" s="2">
        <f t="shared" si="22"/>
        <v>1100.5500000000002</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1929655.8</v>
      </c>
      <c r="D1046" s="1">
        <f>BILANCA!E68</f>
        <v>2342595.75</v>
      </c>
      <c r="E1046" s="1">
        <v>0</v>
      </c>
      <c r="F1046" s="1">
        <v>0</v>
      </c>
      <c r="G1046" s="2">
        <f t="shared" si="22"/>
        <v>416735.3799</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925031.85000000009</v>
      </c>
      <c r="D1047" s="1">
        <f>BILANCA!E69</f>
        <v>1342526.69</v>
      </c>
      <c r="E1047" s="1">
        <v>0</v>
      </c>
      <c r="F1047" s="1">
        <v>0</v>
      </c>
      <c r="G1047" s="2">
        <f t="shared" si="22"/>
        <v>231045.45471999998</v>
      </c>
      <c r="H1047" s="2">
        <f t="shared" si="19"/>
        <v>0.4599999999627471</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923012.3</v>
      </c>
      <c r="D1048" s="1">
        <f>BILANCA!E70</f>
        <v>1342526.69</v>
      </c>
      <c r="E1048" s="1">
        <v>0</v>
      </c>
      <c r="F1048" s="1">
        <v>0</v>
      </c>
      <c r="G1048" s="2">
        <f t="shared" si="22"/>
        <v>234524.26919999998</v>
      </c>
      <c r="H1048" s="2">
        <f t="shared" si="19"/>
        <v>0.61000000010244548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923012.3</v>
      </c>
      <c r="D1051" s="1">
        <f>BILANCA!E73</f>
        <v>1342526.69</v>
      </c>
      <c r="E1051" s="1">
        <v>0</v>
      </c>
      <c r="F1051" s="1">
        <v>0</v>
      </c>
      <c r="G1051" s="2">
        <f t="shared" si="22"/>
        <v>245348.46624000001</v>
      </c>
      <c r="H1051" s="2">
        <f t="shared" si="19"/>
        <v>0.61000000010244548</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2019.55</v>
      </c>
      <c r="D1054" s="1">
        <f>BILANCA!E76</f>
        <v>0</v>
      </c>
      <c r="E1054" s="1">
        <v>0</v>
      </c>
      <c r="F1054" s="1">
        <v>0</v>
      </c>
      <c r="G1054" s="2">
        <f t="shared" si="22"/>
        <v>143.38804999999999</v>
      </c>
      <c r="H1054" s="2">
        <f t="shared" si="19"/>
        <v>0.45000000000004547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881360.9</v>
      </c>
      <c r="D1112" s="1">
        <f>BILANCA!E134</f>
        <v>881360.9</v>
      </c>
      <c r="E1112" s="1">
        <v>0</v>
      </c>
      <c r="F1112" s="1">
        <v>0</v>
      </c>
      <c r="G1112" s="2">
        <f t="shared" si="22"/>
        <v>341086.66830000002</v>
      </c>
      <c r="H1112" s="2">
        <f t="shared" si="23"/>
        <v>0.19999999995343387</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881360.9</v>
      </c>
      <c r="D1113" s="1">
        <f>BILANCA!E135</f>
        <v>881360.9</v>
      </c>
      <c r="E1113" s="1">
        <v>0</v>
      </c>
      <c r="F1113" s="1">
        <v>0</v>
      </c>
      <c r="G1113" s="2">
        <f t="shared" si="22"/>
        <v>343730.75099999999</v>
      </c>
      <c r="H1113" s="2">
        <f t="shared" si="23"/>
        <v>0.19999999995343387</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881360.9</v>
      </c>
      <c r="D1117" s="1">
        <f>BILANCA!E139</f>
        <v>881360.9</v>
      </c>
      <c r="E1117" s="1">
        <v>0</v>
      </c>
      <c r="F1117" s="1">
        <v>0</v>
      </c>
      <c r="G1117" s="2">
        <f t="shared" si="22"/>
        <v>354307.08180000004</v>
      </c>
      <c r="H1117" s="2">
        <f t="shared" si="23"/>
        <v>0.19999999995343387</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123263.05</v>
      </c>
      <c r="D1124" s="1">
        <f>BILANCA!E146</f>
        <v>118708.16</v>
      </c>
      <c r="E1124" s="1">
        <v>0</v>
      </c>
      <c r="F1124" s="1">
        <v>0</v>
      </c>
      <c r="G1124" s="2">
        <f t="shared" si="22"/>
        <v>50855.791169999997</v>
      </c>
      <c r="H1124" s="2">
        <f t="shared" si="23"/>
        <v>0.21000000000640284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123263.05</v>
      </c>
      <c r="D1137" s="1">
        <f>BILANCA!E159</f>
        <v>118708.16</v>
      </c>
      <c r="E1137" s="1">
        <v>0</v>
      </c>
      <c r="F1137" s="1">
        <v>0</v>
      </c>
      <c r="G1137" s="2">
        <f t="shared" si="22"/>
        <v>55544.62298</v>
      </c>
      <c r="H1137" s="2">
        <f t="shared" si="23"/>
        <v>0.21000000000640284</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21232368.910000004</v>
      </c>
      <c r="D1152" s="1">
        <f>BILANCA!E175</f>
        <v>21875630.790000003</v>
      </c>
      <c r="E1152" s="1">
        <v>0</v>
      </c>
      <c r="F1152" s="1">
        <v>0</v>
      </c>
      <c r="G1152" s="2">
        <f t="shared" si="22"/>
        <v>10982233.552810002</v>
      </c>
      <c r="H1152" s="2">
        <f t="shared" si="23"/>
        <v>0.29999999329447746</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87021.459999999992</v>
      </c>
      <c r="D1153" s="1">
        <f>BILANCA!E176</f>
        <v>88960.57</v>
      </c>
      <c r="E1153" s="1">
        <v>0</v>
      </c>
      <c r="F1153" s="1">
        <v>0</v>
      </c>
      <c r="G1153" s="2">
        <f t="shared" si="22"/>
        <v>45040.242000000006</v>
      </c>
      <c r="H1153" s="2">
        <f t="shared" si="23"/>
        <v>0.88999999998486601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82813.959999999992</v>
      </c>
      <c r="D1154" s="1">
        <f>BILANCA!E177</f>
        <v>88960.57</v>
      </c>
      <c r="E1154" s="1">
        <v>0</v>
      </c>
      <c r="F1154" s="1">
        <v>0</v>
      </c>
      <c r="G1154" s="2">
        <f t="shared" si="22"/>
        <v>44585.702100000002</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39821.339999999997</v>
      </c>
      <c r="D1155" s="1">
        <f>BILANCA!E178</f>
        <v>50145.279999999999</v>
      </c>
      <c r="E1155" s="1">
        <v>0</v>
      </c>
      <c r="F1155" s="1">
        <v>0</v>
      </c>
      <c r="G1155" s="2">
        <f t="shared" si="22"/>
        <v>24099.246799999997</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30579.56</v>
      </c>
      <c r="D1156" s="1">
        <f>BILANCA!E179</f>
        <v>35215.29</v>
      </c>
      <c r="E1156" s="1">
        <v>0</v>
      </c>
      <c r="F1156" s="1">
        <v>0</v>
      </c>
      <c r="G1156" s="2">
        <f t="shared" si="22"/>
        <v>17474.754219999999</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10349.06</v>
      </c>
      <c r="D1157" s="1">
        <f>BILANCA!E180</f>
        <v>0</v>
      </c>
      <c r="E1157" s="1">
        <v>0</v>
      </c>
      <c r="F1157" s="1">
        <v>0</v>
      </c>
      <c r="G1157" s="2">
        <f t="shared" si="22"/>
        <v>1800.7364399999997</v>
      </c>
      <c r="H1157" s="2">
        <f t="shared" si="23"/>
        <v>5.9999999999490683E-2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10349.06</v>
      </c>
      <c r="D1160" s="1">
        <f>BILANCA!E183</f>
        <v>0</v>
      </c>
      <c r="E1160" s="1">
        <v>0</v>
      </c>
      <c r="F1160" s="1">
        <v>0</v>
      </c>
      <c r="G1160" s="2">
        <f t="shared" si="22"/>
        <v>1831.7836199999997</v>
      </c>
      <c r="H1160" s="2">
        <f t="shared" si="23"/>
        <v>5.9999999999490683E-2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2064</v>
      </c>
      <c r="D1163" s="1">
        <f>BILANCA!E186</f>
        <v>3600</v>
      </c>
      <c r="E1163" s="1">
        <v>0</v>
      </c>
      <c r="F1163" s="1">
        <v>0</v>
      </c>
      <c r="G1163" s="2">
        <f t="shared" si="22"/>
        <v>1667.52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4207.5</v>
      </c>
      <c r="D1166" s="1">
        <f>BILANCA!E189</f>
        <v>0</v>
      </c>
      <c r="E1166" s="1">
        <v>0</v>
      </c>
      <c r="F1166" s="1">
        <v>0</v>
      </c>
      <c r="G1166" s="2">
        <f t="shared" si="22"/>
        <v>769.97249999999997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21145347.450000003</v>
      </c>
      <c r="D1214" s="1">
        <f>BILANCA!E237</f>
        <v>21786670.220000003</v>
      </c>
      <c r="E1214" s="1">
        <v>0</v>
      </c>
      <c r="F1214" s="1">
        <v>0</v>
      </c>
      <c r="G1214" s="2">
        <f t="shared" si="22"/>
        <v>14950016.902590003</v>
      </c>
      <c r="H1214" s="2">
        <f t="shared" si="23"/>
        <v>0.67000000551342964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20184074.010000002</v>
      </c>
      <c r="D1215" s="1">
        <f>BILANCA!E238</f>
        <v>20414395.940000001</v>
      </c>
      <c r="E1215" s="1">
        <v>0</v>
      </c>
      <c r="F1215" s="1">
        <v>0</v>
      </c>
      <c r="G1215" s="2">
        <f t="shared" si="22"/>
        <v>14154984.886480002</v>
      </c>
      <c r="H1215" s="2">
        <f t="shared" si="23"/>
        <v>7.0000000298023224E-2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20184074.010000002</v>
      </c>
      <c r="D1216" s="1">
        <f>BILANCA!E239</f>
        <v>20414395.940000001</v>
      </c>
      <c r="E1216" s="1">
        <v>0</v>
      </c>
      <c r="F1216" s="1">
        <v>0</v>
      </c>
      <c r="G1216" s="2">
        <f t="shared" si="22"/>
        <v>14215997.752370004</v>
      </c>
      <c r="H1216" s="2">
        <f t="shared" si="23"/>
        <v>7.0000000298023224E-2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20184074.010000002</v>
      </c>
      <c r="D1218" s="1">
        <f>BILANCA!E241</f>
        <v>20414395.940000001</v>
      </c>
      <c r="E1218" s="1">
        <v>0</v>
      </c>
      <c r="F1218" s="1">
        <v>0</v>
      </c>
      <c r="G1218" s="2">
        <f t="shared" si="22"/>
        <v>14338023.48415</v>
      </c>
      <c r="H1218" s="2">
        <f t="shared" si="23"/>
        <v>7.0000000298023224E-2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837010.39</v>
      </c>
      <c r="D1222" s="1">
        <f>BILANCA!E245</f>
        <v>1252566.1200000001</v>
      </c>
      <c r="E1222" s="1">
        <v>0</v>
      </c>
      <c r="F1222" s="1">
        <v>0</v>
      </c>
      <c r="G1222" s="2">
        <f t="shared" si="22"/>
        <v>798772.08857000002</v>
      </c>
      <c r="H1222" s="2">
        <f t="shared" si="23"/>
        <v>0.51000000012572855</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837010.39</v>
      </c>
      <c r="D1223" s="1">
        <f>BILANCA!E246</f>
        <v>1252566.1200000001</v>
      </c>
      <c r="E1223" s="1">
        <v>0</v>
      </c>
      <c r="F1223" s="1">
        <v>0</v>
      </c>
      <c r="G1223" s="2">
        <f t="shared" si="22"/>
        <v>802114.23120000004</v>
      </c>
      <c r="H1223" s="2">
        <f t="shared" si="23"/>
        <v>0.51000000012572855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837010.39</v>
      </c>
      <c r="D1224" s="1">
        <f>BILANCA!E247</f>
        <v>1252566.1200000001</v>
      </c>
      <c r="E1224" s="1">
        <v>0</v>
      </c>
      <c r="F1224" s="1">
        <v>0</v>
      </c>
      <c r="G1224" s="2">
        <f t="shared" si="22"/>
        <v>805456.37383000006</v>
      </c>
      <c r="H1224" s="2">
        <f t="shared" si="23"/>
        <v>0.51000000012572855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124263.05</v>
      </c>
      <c r="D1232" s="1">
        <f>BILANCA!E255</f>
        <v>119708.16</v>
      </c>
      <c r="E1232" s="1">
        <v>0</v>
      </c>
      <c r="F1232" s="1">
        <v>0</v>
      </c>
      <c r="G1232" s="2">
        <f t="shared" si="22"/>
        <v>90556.163130000001</v>
      </c>
      <c r="H1232" s="2">
        <f t="shared" si="23"/>
        <v>0.21000000000640284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106010.5</v>
      </c>
      <c r="D1240" s="1">
        <f>BILANCA!E264</f>
        <v>104085.93</v>
      </c>
      <c r="E1240" s="1">
        <v>0</v>
      </c>
      <c r="F1240" s="1">
        <v>0</v>
      </c>
      <c r="G1240" s="2">
        <f t="shared" si="22"/>
        <v>80744.866519999996</v>
      </c>
      <c r="H1240" s="2">
        <f t="shared" si="23"/>
        <v>0.57000000000698492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17252.55</v>
      </c>
      <c r="D1241" s="1">
        <f>BILANCA!E265</f>
        <v>14622.23</v>
      </c>
      <c r="E1241" s="1">
        <v>0</v>
      </c>
      <c r="F1241" s="1">
        <v>0</v>
      </c>
      <c r="G1241" s="2">
        <f t="shared" si="22"/>
        <v>11996.228579999999</v>
      </c>
      <c r="H1241" s="2">
        <f t="shared" si="23"/>
        <v>0.68000000000029104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82813.960000000006</v>
      </c>
      <c r="D1264" s="1">
        <f>BILANCA!E288</f>
        <v>88960.57</v>
      </c>
      <c r="E1264" s="1">
        <v>0</v>
      </c>
      <c r="F1264" s="1">
        <v>0</v>
      </c>
      <c r="G1264" s="2">
        <f t="shared" si="24"/>
        <v>73266.563100000014</v>
      </c>
      <c r="H1264" s="2">
        <f t="shared" si="23"/>
        <v>0.46999999998661224</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4207.5</v>
      </c>
      <c r="D1265" s="1">
        <f>BILANCA!E289</f>
        <v>0</v>
      </c>
      <c r="E1265" s="1">
        <v>0</v>
      </c>
      <c r="F1265" s="1">
        <v>0</v>
      </c>
      <c r="G1265" s="2">
        <f t="shared" si="24"/>
        <v>1186.5149999999999</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601044.29999999993</v>
      </c>
      <c r="D1299" s="6">
        <f>'RAS-funkcijski'!E5</f>
        <v>621499.97</v>
      </c>
      <c r="E1299" s="6">
        <v>0</v>
      </c>
      <c r="F1299" s="6">
        <v>0</v>
      </c>
      <c r="G1299" s="7">
        <f t="shared" si="24"/>
        <v>1844.0442399999997</v>
      </c>
      <c r="H1299" s="7">
        <f t="shared" si="23"/>
        <v>0.32999999995809048</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22192.25</v>
      </c>
      <c r="D1300" s="1">
        <f>'RAS-funkcijski'!E6</f>
        <v>6569.23</v>
      </c>
      <c r="E1300" s="1">
        <v>0</v>
      </c>
      <c r="F1300" s="1">
        <v>0</v>
      </c>
      <c r="G1300" s="2">
        <f t="shared" si="24"/>
        <v>70.661420000000007</v>
      </c>
      <c r="H1300" s="2">
        <f t="shared" si="23"/>
        <v>0.47999999999956344</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22192.25</v>
      </c>
      <c r="D1301" s="1">
        <f>'RAS-funkcijski'!E7</f>
        <v>6569.23</v>
      </c>
      <c r="E1301" s="1">
        <v>0</v>
      </c>
      <c r="F1301" s="1">
        <v>0</v>
      </c>
      <c r="G1301" s="2">
        <f t="shared" si="24"/>
        <v>105.99213</v>
      </c>
      <c r="H1301" s="2">
        <f t="shared" si="23"/>
        <v>0.47999999999956344</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578852.04999999993</v>
      </c>
      <c r="D1307" s="1">
        <f>'RAS-funkcijski'!E13</f>
        <v>614930.74</v>
      </c>
      <c r="E1307" s="1">
        <v>0</v>
      </c>
      <c r="F1307" s="1">
        <v>0</v>
      </c>
      <c r="G1307" s="2">
        <f t="shared" si="24"/>
        <v>16278.421769999999</v>
      </c>
      <c r="H1307" s="2">
        <f t="shared" si="23"/>
        <v>0.30999999993946403</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515684.29</v>
      </c>
      <c r="D1308" s="1">
        <f>'RAS-funkcijski'!E14</f>
        <v>614930.74</v>
      </c>
      <c r="E1308" s="1">
        <v>0</v>
      </c>
      <c r="F1308" s="1">
        <v>0</v>
      </c>
      <c r="G1308" s="2">
        <f t="shared" si="24"/>
        <v>17455.457699999999</v>
      </c>
      <c r="H1308" s="2">
        <f t="shared" si="23"/>
        <v>0.54999999998835847</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63167.76</v>
      </c>
      <c r="D1310" s="1">
        <f>'RAS-funkcijski'!E16</f>
        <v>0</v>
      </c>
      <c r="E1310" s="1">
        <v>0</v>
      </c>
      <c r="F1310" s="1">
        <v>0</v>
      </c>
      <c r="G1310" s="2">
        <f t="shared" si="24"/>
        <v>758.01312000000007</v>
      </c>
      <c r="H1310" s="2">
        <f t="shared" si="23"/>
        <v>0.23999999999796273</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57166.400000000001</v>
      </c>
      <c r="D1322" s="1">
        <f>'RAS-funkcijski'!E28</f>
        <v>82548.479999999996</v>
      </c>
      <c r="E1322" s="1">
        <v>0</v>
      </c>
      <c r="F1322" s="1">
        <v>0</v>
      </c>
      <c r="G1322" s="2">
        <f t="shared" si="24"/>
        <v>5334.3206399999999</v>
      </c>
      <c r="H1322" s="2">
        <f t="shared" si="23"/>
        <v>0.87999999999738066</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57166.400000000001</v>
      </c>
      <c r="D1324" s="1">
        <f>'RAS-funkcijski'!E30</f>
        <v>82548.479999999996</v>
      </c>
      <c r="E1324" s="1">
        <v>0</v>
      </c>
      <c r="F1324" s="1">
        <v>0</v>
      </c>
      <c r="G1324" s="2">
        <f t="shared" si="24"/>
        <v>5778.8473599999998</v>
      </c>
      <c r="H1324" s="2">
        <f t="shared" si="23"/>
        <v>0.87999999999738066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665846.01</v>
      </c>
      <c r="D1329" s="1">
        <f>'RAS-funkcijski'!E35</f>
        <v>606967.57000000007</v>
      </c>
      <c r="E1329" s="1">
        <v>0</v>
      </c>
      <c r="F1329" s="1">
        <v>0</v>
      </c>
      <c r="G1329" s="2">
        <f t="shared" si="24"/>
        <v>58273.215650000013</v>
      </c>
      <c r="H1329" s="2">
        <f t="shared" si="23"/>
        <v>0.43999999994412065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184368.33</v>
      </c>
      <c r="D1330" s="1">
        <f>'RAS-funkcijski'!E36</f>
        <v>229775.41</v>
      </c>
      <c r="E1330" s="1">
        <v>0</v>
      </c>
      <c r="F1330" s="1">
        <v>0</v>
      </c>
      <c r="G1330" s="2">
        <f t="shared" si="24"/>
        <v>20605.412800000002</v>
      </c>
      <c r="H1330" s="2">
        <f t="shared" si="23"/>
        <v>0.73999999999068677</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184368.33</v>
      </c>
      <c r="D1332" s="1">
        <f>'RAS-funkcijski'!E38</f>
        <v>229775.41</v>
      </c>
      <c r="E1332" s="1">
        <v>0</v>
      </c>
      <c r="F1332" s="1">
        <v>0</v>
      </c>
      <c r="G1332" s="2">
        <f t="shared" si="24"/>
        <v>21893.251100000001</v>
      </c>
      <c r="H1332" s="2">
        <f t="shared" si="23"/>
        <v>0.73999999999068677</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5625</v>
      </c>
      <c r="D1333" s="1">
        <f>'RAS-funkcijski'!E39</f>
        <v>24250</v>
      </c>
      <c r="E1333" s="1">
        <v>0</v>
      </c>
      <c r="F1333" s="1">
        <v>0</v>
      </c>
      <c r="G1333" s="2">
        <f t="shared" si="24"/>
        <v>1894.3750000000002</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5625</v>
      </c>
      <c r="D1334" s="1">
        <f>'RAS-funkcijski'!E40</f>
        <v>24250</v>
      </c>
      <c r="E1334" s="1">
        <v>0</v>
      </c>
      <c r="F1334" s="1">
        <v>0</v>
      </c>
      <c r="G1334" s="2">
        <f t="shared" si="24"/>
        <v>1948.4999999999998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33692.019999999997</v>
      </c>
      <c r="D1337" s="1">
        <f>'RAS-funkcijski'!E43</f>
        <v>50951.09</v>
      </c>
      <c r="E1337" s="1">
        <v>0</v>
      </c>
      <c r="F1337" s="1">
        <v>0</v>
      </c>
      <c r="G1337" s="2">
        <f t="shared" si="24"/>
        <v>5288.1737999999996</v>
      </c>
      <c r="H1337" s="2">
        <f t="shared" si="23"/>
        <v>0.10999999999330612</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27446.3</v>
      </c>
      <c r="D1339" s="1">
        <f>'RAS-funkcijski'!E45</f>
        <v>35533.339999999997</v>
      </c>
      <c r="E1339" s="1">
        <v>0</v>
      </c>
      <c r="F1339" s="1">
        <v>0</v>
      </c>
      <c r="G1339" s="2">
        <f t="shared" si="24"/>
        <v>4039.0321799999997</v>
      </c>
      <c r="H1339" s="2">
        <f t="shared" si="27"/>
        <v>0.63999999999577994</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6245.72</v>
      </c>
      <c r="D1342" s="1">
        <f>'RAS-funkcijski'!E48</f>
        <v>15417.75</v>
      </c>
      <c r="E1342" s="1">
        <v>0</v>
      </c>
      <c r="F1342" s="1">
        <v>0</v>
      </c>
      <c r="G1342" s="2">
        <f t="shared" si="24"/>
        <v>1631.57368</v>
      </c>
      <c r="H1342" s="2">
        <f t="shared" si="27"/>
        <v>0.52999999999974534</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42461.7</v>
      </c>
      <c r="D1354" s="1">
        <f>'RAS-funkcijski'!E60</f>
        <v>39837.01</v>
      </c>
      <c r="E1354" s="1">
        <v>0</v>
      </c>
      <c r="F1354" s="1">
        <v>0</v>
      </c>
      <c r="G1354" s="2">
        <f t="shared" si="24"/>
        <v>6839.6003200000005</v>
      </c>
      <c r="H1354" s="2">
        <f t="shared" si="27"/>
        <v>0.31000000000494765</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399698.96</v>
      </c>
      <c r="D1368" s="1">
        <f>'RAS-funkcijski'!E74</f>
        <v>262154.06</v>
      </c>
      <c r="E1368" s="1">
        <v>0</v>
      </c>
      <c r="F1368" s="1">
        <v>0</v>
      </c>
      <c r="G1368" s="2">
        <f t="shared" si="24"/>
        <v>64680.495600000009</v>
      </c>
      <c r="H1368" s="2">
        <f t="shared" si="27"/>
        <v>9.9999999976716936E-2</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50432.78</v>
      </c>
      <c r="D1369" s="1">
        <f>'RAS-funkcijski'!E75</f>
        <v>31032.86</v>
      </c>
      <c r="E1369" s="1">
        <v>0</v>
      </c>
      <c r="F1369" s="1">
        <v>0</v>
      </c>
      <c r="G1369" s="2">
        <f t="shared" si="24"/>
        <v>7987.3935000000001</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19250</v>
      </c>
      <c r="D1372" s="1">
        <f>'RAS-funkcijski'!E78</f>
        <v>0</v>
      </c>
      <c r="E1372" s="1">
        <v>0</v>
      </c>
      <c r="F1372" s="1">
        <v>0</v>
      </c>
      <c r="G1372" s="2">
        <f t="shared" si="24"/>
        <v>1424.5</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31182.78</v>
      </c>
      <c r="D1375" s="1">
        <f>'RAS-funkcijski'!E81</f>
        <v>31032.86</v>
      </c>
      <c r="E1375" s="1">
        <v>0</v>
      </c>
      <c r="F1375" s="1">
        <v>0</v>
      </c>
      <c r="G1375" s="2">
        <f t="shared" si="24"/>
        <v>7180.1345000000001</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1127870.3800000001</v>
      </c>
      <c r="D1376" s="1">
        <f>'RAS-funkcijski'!E82</f>
        <v>1541576.1400000001</v>
      </c>
      <c r="E1376" s="1">
        <v>0</v>
      </c>
      <c r="F1376" s="1">
        <v>0</v>
      </c>
      <c r="G1376" s="2">
        <f t="shared" si="24"/>
        <v>328459.76748000004</v>
      </c>
      <c r="H1376" s="2">
        <f t="shared" si="27"/>
        <v>0.5200000002514571</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1290</v>
      </c>
      <c r="D1377" s="1">
        <f>'RAS-funkcijski'!E83</f>
        <v>0</v>
      </c>
      <c r="E1377" s="1">
        <v>0</v>
      </c>
      <c r="F1377" s="1">
        <v>0</v>
      </c>
      <c r="G1377" s="2">
        <f t="shared" si="24"/>
        <v>101.91</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1056525.04</v>
      </c>
      <c r="D1378" s="1">
        <f>'RAS-funkcijski'!E84</f>
        <v>1425521.61</v>
      </c>
      <c r="E1378" s="1">
        <v>0</v>
      </c>
      <c r="F1378" s="1">
        <v>0</v>
      </c>
      <c r="G1378" s="2">
        <f t="shared" si="24"/>
        <v>312605.4608</v>
      </c>
      <c r="H1378" s="2">
        <f t="shared" si="27"/>
        <v>0.42999999993480742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22721.759999999998</v>
      </c>
      <c r="E1379" s="1">
        <v>0</v>
      </c>
      <c r="F1379" s="1">
        <v>0</v>
      </c>
      <c r="G1379" s="2">
        <f t="shared" si="24"/>
        <v>3680.9251199999999</v>
      </c>
      <c r="H1379" s="2">
        <f t="shared" si="27"/>
        <v>0.24000000000160071</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70055.34</v>
      </c>
      <c r="D1380" s="1">
        <f>'RAS-funkcijski'!E86</f>
        <v>93332.77</v>
      </c>
      <c r="E1380" s="1">
        <v>0</v>
      </c>
      <c r="F1380" s="1">
        <v>0</v>
      </c>
      <c r="G1380" s="2">
        <f t="shared" si="24"/>
        <v>21051.112160000001</v>
      </c>
      <c r="H1380" s="2">
        <f t="shared" si="27"/>
        <v>0.569999999992433</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220000</v>
      </c>
      <c r="D1401" s="1">
        <f>'RAS-funkcijski'!E107</f>
        <v>250000</v>
      </c>
      <c r="E1401" s="1">
        <v>0</v>
      </c>
      <c r="F1401" s="1">
        <v>0</v>
      </c>
      <c r="G1401" s="2">
        <f t="shared" si="24"/>
        <v>74160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220000</v>
      </c>
      <c r="D1402" s="1">
        <f>'RAS-funkcijski'!E108</f>
        <v>250000</v>
      </c>
      <c r="E1402" s="1">
        <v>0</v>
      </c>
      <c r="F1402" s="1">
        <v>0</v>
      </c>
      <c r="G1402" s="2">
        <f t="shared" si="24"/>
        <v>74880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120978.82999999999</v>
      </c>
      <c r="D1408" s="1">
        <f>'RAS-funkcijski'!E114</f>
        <v>112761.26000000001</v>
      </c>
      <c r="E1408" s="1">
        <v>0</v>
      </c>
      <c r="F1408" s="1">
        <v>0</v>
      </c>
      <c r="G1408" s="2">
        <f t="shared" si="24"/>
        <v>38115.148499999996</v>
      </c>
      <c r="H1408" s="2">
        <f t="shared" si="27"/>
        <v>0.43000000002211891</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89234.609999999986</v>
      </c>
      <c r="D1409" s="1">
        <f>'RAS-funkcijski'!E115</f>
        <v>84131.1</v>
      </c>
      <c r="E1409" s="1">
        <v>0</v>
      </c>
      <c r="F1409" s="1">
        <v>0</v>
      </c>
      <c r="G1409" s="2">
        <f t="shared" si="24"/>
        <v>28582.145909999999</v>
      </c>
      <c r="H1409" s="2">
        <f t="shared" si="27"/>
        <v>0.4900000000197906</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36979.269999999997</v>
      </c>
      <c r="D1410" s="1">
        <f>'RAS-funkcijski'!E116</f>
        <v>28112.5</v>
      </c>
      <c r="E1410" s="1">
        <v>0</v>
      </c>
      <c r="F1410" s="1">
        <v>0</v>
      </c>
      <c r="G1410" s="2">
        <f t="shared" si="24"/>
        <v>10438.878239999998</v>
      </c>
      <c r="H1410" s="2">
        <f t="shared" si="27"/>
        <v>0.76999999999679858</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52255.34</v>
      </c>
      <c r="D1411" s="1">
        <f>'RAS-funkcijski'!E117</f>
        <v>56018.6</v>
      </c>
      <c r="E1411" s="1">
        <v>0</v>
      </c>
      <c r="F1411" s="1">
        <v>0</v>
      </c>
      <c r="G1411" s="2">
        <f t="shared" si="24"/>
        <v>18565.05702</v>
      </c>
      <c r="H1411" s="2">
        <f t="shared" si="27"/>
        <v>0.73999999999796273</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31744.22</v>
      </c>
      <c r="D1412" s="1">
        <f>'RAS-funkcijski'!E118</f>
        <v>28630.16</v>
      </c>
      <c r="E1412" s="1">
        <v>0</v>
      </c>
      <c r="F1412" s="1">
        <v>0</v>
      </c>
      <c r="G1412" s="2">
        <f t="shared" si="24"/>
        <v>10146.51756</v>
      </c>
      <c r="H1412" s="2">
        <f t="shared" si="27"/>
        <v>0.38000000000101863</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31744.22</v>
      </c>
      <c r="D1414" s="1">
        <f>'RAS-funkcijski'!E120</f>
        <v>28630.16</v>
      </c>
      <c r="E1414" s="1">
        <v>0</v>
      </c>
      <c r="F1414" s="1">
        <v>0</v>
      </c>
      <c r="G1414" s="2">
        <f t="shared" si="24"/>
        <v>10324.52664</v>
      </c>
      <c r="H1414" s="2">
        <f t="shared" si="27"/>
        <v>0.38000000000101863</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228102.34</v>
      </c>
      <c r="D1423" s="1">
        <f>'RAS-funkcijski'!E129</f>
        <v>384917</v>
      </c>
      <c r="E1423" s="1">
        <v>0</v>
      </c>
      <c r="F1423" s="1">
        <v>0</v>
      </c>
      <c r="G1423" s="2">
        <f t="shared" si="24"/>
        <v>124742.0425</v>
      </c>
      <c r="H1423" s="2">
        <f t="shared" si="2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228102.34</v>
      </c>
      <c r="D1434" s="1">
        <f>'RAS-funkcijski'!E140</f>
        <v>384917</v>
      </c>
      <c r="E1434" s="1">
        <v>0</v>
      </c>
      <c r="F1434" s="1">
        <v>0</v>
      </c>
      <c r="G1434" s="2">
        <f t="shared" si="24"/>
        <v>135719.34224000003</v>
      </c>
      <c r="H1434" s="2">
        <f t="shared" si="27"/>
        <v>0.33999999999650754</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3071441.04</v>
      </c>
      <c r="D1435" s="13">
        <f>'RAS-funkcijski'!E141</f>
        <v>3631303.2800000003</v>
      </c>
      <c r="E1435" s="13">
        <v>0</v>
      </c>
      <c r="F1435" s="13">
        <v>0</v>
      </c>
      <c r="G1435" s="14">
        <f t="shared" si="24"/>
        <v>1415764.5212000003</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87021.46</v>
      </c>
      <c r="D1480" s="6"/>
      <c r="E1480" s="6">
        <v>0</v>
      </c>
      <c r="F1480" s="6">
        <v>0</v>
      </c>
      <c r="G1480" s="7">
        <f t="shared" ref="G1480:G1580" si="34">B1480/1000*C1480</f>
        <v>87.021460000000005</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3631303.2800000003</v>
      </c>
      <c r="D1481" s="1">
        <v>0</v>
      </c>
      <c r="E1481" s="1">
        <v>0</v>
      </c>
      <c r="F1481" s="1">
        <v>0</v>
      </c>
      <c r="G1481" s="2">
        <f t="shared" si="34"/>
        <v>7262.6065600000011</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2317938.42</v>
      </c>
      <c r="D1483" s="1">
        <v>0</v>
      </c>
      <c r="E1483" s="1">
        <v>0</v>
      </c>
      <c r="F1483" s="1">
        <v>0</v>
      </c>
      <c r="G1483" s="2">
        <f t="shared" si="34"/>
        <v>9271.7536799999998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579247.1</v>
      </c>
      <c r="D1484" s="1">
        <v>0</v>
      </c>
      <c r="E1484" s="1">
        <v>0</v>
      </c>
      <c r="F1484" s="1">
        <v>0</v>
      </c>
      <c r="G1484" s="2">
        <f t="shared" si="34"/>
        <v>2896.2354999999998</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831881.27</v>
      </c>
      <c r="D1485" s="1">
        <v>0</v>
      </c>
      <c r="E1485" s="1">
        <v>0</v>
      </c>
      <c r="F1485" s="1">
        <v>0</v>
      </c>
      <c r="G1485" s="2">
        <f t="shared" si="34"/>
        <v>4991.2876200000001</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31551.07</v>
      </c>
      <c r="D1486" s="1">
        <v>0</v>
      </c>
      <c r="E1486" s="1">
        <v>0</v>
      </c>
      <c r="F1486" s="1">
        <v>0</v>
      </c>
      <c r="G1486" s="2">
        <f t="shared" si="34"/>
        <v>220.85749000000001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2593.4699999999998</v>
      </c>
      <c r="D1487" s="1">
        <v>0</v>
      </c>
      <c r="E1487" s="1">
        <v>0</v>
      </c>
      <c r="F1487" s="1">
        <v>0</v>
      </c>
      <c r="G1487" s="2">
        <f t="shared" si="34"/>
        <v>20.74776</v>
      </c>
      <c r="H1487" s="2">
        <f t="shared" si="35"/>
        <v>0.46999999999979991</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413547.16</v>
      </c>
      <c r="D1489" s="1">
        <v>0</v>
      </c>
      <c r="E1489" s="1">
        <v>0</v>
      </c>
      <c r="F1489" s="1">
        <v>0</v>
      </c>
      <c r="G1489" s="2">
        <f t="shared" si="34"/>
        <v>4135.4715999999999</v>
      </c>
      <c r="H1489" s="2">
        <f t="shared" si="35"/>
        <v>0.15999999997438863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459118.35</v>
      </c>
      <c r="D1491" s="1">
        <v>0</v>
      </c>
      <c r="E1491" s="1">
        <v>0</v>
      </c>
      <c r="F1491" s="1">
        <v>0</v>
      </c>
      <c r="G1491" s="2">
        <f t="shared" si="34"/>
        <v>5509.4201999999996</v>
      </c>
      <c r="H1491" s="2">
        <f t="shared" si="35"/>
        <v>0.34999999997671694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1313364.8600000001</v>
      </c>
      <c r="D1492" s="1">
        <v>0</v>
      </c>
      <c r="E1492" s="1">
        <v>0</v>
      </c>
      <c r="F1492" s="1">
        <v>0</v>
      </c>
      <c r="G1492" s="2">
        <f t="shared" si="34"/>
        <v>17073.743180000001</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3629364.17</v>
      </c>
      <c r="D1499" s="1">
        <v>0</v>
      </c>
      <c r="E1499" s="1">
        <v>0</v>
      </c>
      <c r="F1499" s="1">
        <v>0</v>
      </c>
      <c r="G1499" s="2">
        <f t="shared" si="34"/>
        <v>72587.2834</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2311791.81</v>
      </c>
      <c r="D1501" s="1">
        <v>0</v>
      </c>
      <c r="E1501" s="1">
        <v>0</v>
      </c>
      <c r="F1501" s="1">
        <v>0</v>
      </c>
      <c r="G1501" s="2">
        <f t="shared" si="34"/>
        <v>50859.419819999996</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568923.16</v>
      </c>
      <c r="D1502" s="1">
        <v>0</v>
      </c>
      <c r="E1502" s="1">
        <v>0</v>
      </c>
      <c r="F1502" s="1">
        <v>0</v>
      </c>
      <c r="G1502" s="2">
        <f t="shared" si="34"/>
        <v>13085.232680000001</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827245.54</v>
      </c>
      <c r="D1503" s="1">
        <v>0</v>
      </c>
      <c r="E1503" s="1">
        <v>0</v>
      </c>
      <c r="F1503" s="1">
        <v>0</v>
      </c>
      <c r="G1503" s="2">
        <f t="shared" si="34"/>
        <v>19853.892960000001</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41900.129999999997</v>
      </c>
      <c r="D1504" s="1">
        <v>0</v>
      </c>
      <c r="E1504" s="1">
        <v>0</v>
      </c>
      <c r="F1504" s="1">
        <v>0</v>
      </c>
      <c r="G1504" s="2">
        <f t="shared" si="34"/>
        <v>1047.50325</v>
      </c>
      <c r="H1504" s="2">
        <f t="shared" si="35"/>
        <v>0.12999999999738066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2593.4699999999998</v>
      </c>
      <c r="D1505" s="1">
        <v>0</v>
      </c>
      <c r="E1505" s="1">
        <v>0</v>
      </c>
      <c r="F1505" s="1">
        <v>0</v>
      </c>
      <c r="G1505" s="2">
        <f t="shared" si="34"/>
        <v>67.430219999999991</v>
      </c>
      <c r="H1505" s="2">
        <f t="shared" si="35"/>
        <v>0.46999999999979991</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412011.16</v>
      </c>
      <c r="D1507" s="1">
        <v>0</v>
      </c>
      <c r="E1507" s="1">
        <v>0</v>
      </c>
      <c r="F1507" s="1">
        <v>0</v>
      </c>
      <c r="G1507" s="2">
        <f t="shared" si="34"/>
        <v>11536.312479999999</v>
      </c>
      <c r="H1507" s="2">
        <f t="shared" si="35"/>
        <v>0.15999999997438863</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459118.35</v>
      </c>
      <c r="D1509" s="1">
        <v>0</v>
      </c>
      <c r="E1509" s="1">
        <v>0</v>
      </c>
      <c r="F1509" s="1">
        <v>0</v>
      </c>
      <c r="G1509" s="2">
        <f t="shared" si="34"/>
        <v>13773.550499999999</v>
      </c>
      <c r="H1509" s="2">
        <f t="shared" si="35"/>
        <v>0.34999999997671694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1317572.3600000001</v>
      </c>
      <c r="D1510" s="1">
        <v>0</v>
      </c>
      <c r="E1510" s="1">
        <v>0</v>
      </c>
      <c r="F1510" s="1">
        <v>0</v>
      </c>
      <c r="G1510" s="2">
        <f t="shared" si="34"/>
        <v>40844.743160000005</v>
      </c>
      <c r="H1510" s="2">
        <f t="shared" si="35"/>
        <v>0.36000000010244548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88960.570000000298</v>
      </c>
      <c r="D1517" s="1">
        <v>0</v>
      </c>
      <c r="E1517" s="1">
        <v>0</v>
      </c>
      <c r="F1517" s="1">
        <v>0</v>
      </c>
      <c r="G1517" s="2">
        <f t="shared" si="34"/>
        <v>3380.5016600000113</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88960.57</v>
      </c>
      <c r="D1576" s="1">
        <v>0</v>
      </c>
      <c r="E1576" s="1">
        <v>0</v>
      </c>
      <c r="F1576" s="1">
        <v>0</v>
      </c>
      <c r="G1576" s="2">
        <f t="shared" si="34"/>
        <v>8629.175290000001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88960.57</v>
      </c>
      <c r="D1578" s="1">
        <v>0</v>
      </c>
      <c r="E1578" s="1">
        <v>0</v>
      </c>
      <c r="F1578" s="1">
        <v>0</v>
      </c>
      <c r="G1578" s="2">
        <f t="shared" si="34"/>
        <v>8807.0964300000014</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37814</v>
      </c>
      <c r="H6" s="19" t="s">
        <v>26</v>
      </c>
      <c r="I6" s="20" t="s">
        <v>27</v>
      </c>
      <c r="J6" s="4"/>
      <c r="L6" s="4"/>
      <c r="M6" s="4"/>
      <c r="N6" s="4"/>
      <c r="O6" s="4"/>
      <c r="P6" s="4"/>
      <c r="Q6" s="4"/>
      <c r="R6" s="4"/>
      <c r="S6" s="4"/>
      <c r="T6" s="4"/>
      <c r="U6" s="4"/>
      <c r="V6" s="4"/>
      <c r="W6" s="4"/>
      <c r="X6" s="4"/>
    </row>
    <row r="7" spans="1:24" ht="15" customHeight="1">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68"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c r="A16" s="327" t="s">
        <v>29</v>
      </c>
      <c r="B16" s="333" t="str">
        <f>'PR-RAS'!B6</f>
        <v xml:space="preserve">PRIHODI POSLOVANJA (šifre 61+62+63+64+65+66+67+68) </v>
      </c>
      <c r="C16" s="334"/>
      <c r="D16" s="334"/>
      <c r="E16" s="334"/>
      <c r="F16" s="335"/>
      <c r="G16" s="34" t="str">
        <f>'PR-RAS'!C6</f>
        <v>6</v>
      </c>
      <c r="H16" s="172">
        <f>'PR-RAS'!D6</f>
        <v>3565088.75</v>
      </c>
      <c r="I16" s="172">
        <f>'PR-RAS'!E6</f>
        <v>3973266.6100000003</v>
      </c>
      <c r="J16" s="4"/>
      <c r="K16" s="4"/>
      <c r="L16" s="4"/>
      <c r="M16" s="4"/>
      <c r="N16" s="4"/>
      <c r="O16" s="4"/>
      <c r="P16" s="4"/>
      <c r="Q16" s="4"/>
      <c r="R16" s="4"/>
      <c r="S16" s="4"/>
      <c r="T16" s="4"/>
      <c r="U16" s="4"/>
      <c r="V16" s="4"/>
      <c r="W16" s="4"/>
      <c r="X16" s="4"/>
    </row>
    <row r="17" spans="1:24" ht="12.75" customHeight="1">
      <c r="A17" s="328"/>
      <c r="B17" s="336" t="str">
        <f>'PR-RAS'!B151</f>
        <v xml:space="preserve">RASHODI POSLOVANJA (šifre 31+32+34+35+36+37+38) </v>
      </c>
      <c r="C17" s="337"/>
      <c r="D17" s="337"/>
      <c r="E17" s="337"/>
      <c r="F17" s="338"/>
      <c r="G17" s="35" t="str">
        <f>'PR-RAS'!C151</f>
        <v>3</v>
      </c>
      <c r="H17" s="172">
        <f>'PR-RAS'!D151</f>
        <v>2057966.5400000003</v>
      </c>
      <c r="I17" s="172">
        <f>'PR-RAS'!E151</f>
        <v>2317938.42</v>
      </c>
      <c r="J17" s="4"/>
      <c r="K17" s="4"/>
      <c r="L17" s="4"/>
      <c r="M17" s="4"/>
      <c r="N17" s="4"/>
      <c r="O17" s="4"/>
      <c r="P17" s="4"/>
      <c r="Q17" s="4"/>
      <c r="R17" s="4"/>
      <c r="S17" s="4"/>
      <c r="T17" s="4"/>
      <c r="U17" s="4"/>
      <c r="V17" s="4"/>
      <c r="W17" s="4"/>
      <c r="X17" s="4"/>
    </row>
    <row r="18" spans="1:24" ht="12.75" customHeight="1">
      <c r="A18" s="328"/>
      <c r="B18" s="336" t="str">
        <f>'PR-RAS'!B645</f>
        <v>Višak prihoda i primitaka raspoloživ u sljedećem razdoblju (šifre X005 + '9221-9222' - Y005 - '9222-9221')</v>
      </c>
      <c r="C18" s="337"/>
      <c r="D18" s="337"/>
      <c r="E18" s="337"/>
      <c r="F18" s="338"/>
      <c r="G18" s="35" t="str">
        <f>'PR-RAS'!C645</f>
        <v>X006</v>
      </c>
      <c r="H18" s="172">
        <f>'PR-RAS'!D645</f>
        <v>837010.3899999999</v>
      </c>
      <c r="I18" s="172">
        <f>'PR-RAS'!E645</f>
        <v>1252566.1200000006</v>
      </c>
      <c r="J18" s="4"/>
      <c r="K18" s="4"/>
      <c r="L18" s="4"/>
      <c r="M18" s="4"/>
      <c r="N18" s="4"/>
      <c r="O18" s="4"/>
      <c r="P18" s="4"/>
      <c r="Q18" s="4"/>
      <c r="R18" s="4"/>
      <c r="S18" s="4"/>
      <c r="T18" s="4"/>
      <c r="U18" s="4"/>
      <c r="V18" s="4"/>
      <c r="W18" s="4"/>
      <c r="X18" s="4"/>
    </row>
    <row r="19" spans="1:24" ht="12.75" customHeight="1">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7" t="s">
        <v>32</v>
      </c>
      <c r="B20" s="333" t="str">
        <f>BILANCA!B7</f>
        <v>Nefinancijska imovina (šifre 01+02+03+04+05+06)</v>
      </c>
      <c r="C20" s="334"/>
      <c r="D20" s="334"/>
      <c r="E20" s="334"/>
      <c r="F20" s="335"/>
      <c r="G20" s="159" t="str">
        <f>BILANCA!C7</f>
        <v>B002</v>
      </c>
      <c r="H20" s="174">
        <f>BILANCA!D7</f>
        <v>19302713.110000003</v>
      </c>
      <c r="I20" s="175">
        <f>BILANCA!E7</f>
        <v>19533035.039999999</v>
      </c>
      <c r="J20" s="4"/>
      <c r="K20" s="4"/>
      <c r="L20" s="4"/>
      <c r="M20" s="4"/>
      <c r="N20" s="4"/>
      <c r="O20" s="4"/>
      <c r="P20" s="4"/>
      <c r="Q20" s="4"/>
      <c r="R20" s="4"/>
      <c r="S20" s="4"/>
      <c r="T20" s="4"/>
      <c r="U20" s="4"/>
      <c r="V20" s="4"/>
      <c r="W20" s="4"/>
      <c r="X20" s="4"/>
    </row>
    <row r="21" spans="1:24" ht="12.75" customHeight="1">
      <c r="A21" s="328"/>
      <c r="B21" s="336" t="str">
        <f>BILANCA!B68</f>
        <v>Financijska imovina (šifre 11+12+13+14+15+16+17+19)</v>
      </c>
      <c r="C21" s="337"/>
      <c r="D21" s="337"/>
      <c r="E21" s="337"/>
      <c r="F21" s="338"/>
      <c r="G21" s="160" t="str">
        <f>BILANCA!C68</f>
        <v>1</v>
      </c>
      <c r="H21" s="176">
        <f>BILANCA!D68</f>
        <v>1929655.8</v>
      </c>
      <c r="I21" s="177">
        <f>BILANCA!E68</f>
        <v>2342595.75</v>
      </c>
      <c r="J21" s="4"/>
      <c r="K21" s="4"/>
      <c r="L21" s="4"/>
      <c r="M21" s="4"/>
      <c r="N21" s="4"/>
      <c r="O21" s="4"/>
      <c r="P21" s="4"/>
      <c r="Q21" s="4"/>
      <c r="R21" s="4"/>
      <c r="S21" s="4"/>
      <c r="T21" s="4"/>
      <c r="U21" s="4"/>
      <c r="V21" s="4"/>
      <c r="W21" s="4"/>
      <c r="X21" s="4"/>
    </row>
    <row r="22" spans="1:24" ht="12.75" customHeight="1">
      <c r="A22" s="328"/>
      <c r="B22" s="336" t="str">
        <f>BILANCA!B176</f>
        <v xml:space="preserve">Obveze (šifre 23+24+25+26+29) </v>
      </c>
      <c r="C22" s="337"/>
      <c r="D22" s="337"/>
      <c r="E22" s="337"/>
      <c r="F22" s="338"/>
      <c r="G22" s="160" t="str">
        <f>BILANCA!C176</f>
        <v>2</v>
      </c>
      <c r="H22" s="176">
        <f>BILANCA!D176</f>
        <v>87021.459999999992</v>
      </c>
      <c r="I22" s="177">
        <f>BILANCA!E176</f>
        <v>88960.57</v>
      </c>
      <c r="J22" s="4"/>
      <c r="K22" s="4"/>
      <c r="L22" s="4"/>
      <c r="M22" s="4"/>
      <c r="N22" s="4"/>
      <c r="O22" s="4"/>
      <c r="P22" s="4"/>
      <c r="Q22" s="4"/>
      <c r="R22" s="4"/>
      <c r="S22" s="4"/>
      <c r="T22" s="4"/>
      <c r="U22" s="4"/>
      <c r="V22" s="4"/>
      <c r="W22" s="4"/>
      <c r="X22" s="4"/>
    </row>
    <row r="23" spans="1:24" ht="12.75" customHeight="1">
      <c r="A23" s="329"/>
      <c r="B23" s="339" t="str">
        <f>BILANCA!B237</f>
        <v>Vlastiti izvori (šifre 91 + 922 - 93 + 96 do 98)</v>
      </c>
      <c r="C23" s="340"/>
      <c r="D23" s="340"/>
      <c r="E23" s="340"/>
      <c r="F23" s="341"/>
      <c r="G23" s="161" t="str">
        <f>BILANCA!C237</f>
        <v>9</v>
      </c>
      <c r="H23" s="178">
        <f>BILANCA!D237</f>
        <v>21145347.450000003</v>
      </c>
      <c r="I23" s="179">
        <f>BILANCA!E237</f>
        <v>21786670.220000003</v>
      </c>
      <c r="J23" s="4"/>
      <c r="K23" s="4"/>
      <c r="L23" s="4"/>
      <c r="M23" s="4"/>
      <c r="N23" s="4"/>
      <c r="O23" s="4"/>
      <c r="P23" s="4"/>
      <c r="Q23" s="4"/>
      <c r="R23" s="4"/>
      <c r="S23" s="4"/>
      <c r="T23" s="4"/>
      <c r="U23" s="4"/>
      <c r="V23" s="4"/>
      <c r="W23" s="4"/>
      <c r="X23" s="4"/>
    </row>
    <row r="24" spans="1:24" ht="12.75" customHeight="1">
      <c r="A24" s="327" t="s">
        <v>44</v>
      </c>
      <c r="B24" s="333" t="str">
        <f>'RAS-funkcijski'!B5</f>
        <v>Opće javne usluge (šifre 011+012+013+014 do 018)</v>
      </c>
      <c r="C24" s="334"/>
      <c r="D24" s="334"/>
      <c r="E24" s="334"/>
      <c r="F24" s="335"/>
      <c r="G24" s="159" t="str">
        <f>'RAS-funkcijski'!C5</f>
        <v>01</v>
      </c>
      <c r="H24" s="174">
        <f>'RAS-funkcijski'!D5</f>
        <v>601044.29999999993</v>
      </c>
      <c r="I24" s="175">
        <f>'RAS-funkcijski'!E5</f>
        <v>621499.97</v>
      </c>
      <c r="J24" s="4"/>
      <c r="K24" s="4"/>
      <c r="L24" s="4"/>
      <c r="M24" s="4"/>
      <c r="N24" s="4"/>
      <c r="O24" s="4"/>
      <c r="P24" s="4"/>
      <c r="Q24" s="4"/>
      <c r="R24" s="4"/>
      <c r="S24" s="4"/>
      <c r="T24" s="4"/>
      <c r="U24" s="4"/>
      <c r="V24" s="4"/>
      <c r="W24" s="4"/>
      <c r="X24" s="4"/>
    </row>
    <row r="25" spans="1:24" ht="12.75" customHeight="1">
      <c r="A25" s="328"/>
      <c r="B25" s="336" t="str">
        <f>'RAS-funkcijski'!B35</f>
        <v>Ekonomski poslovi (šifre 041+042+043+044+045+046+047+048+049)</v>
      </c>
      <c r="C25" s="337"/>
      <c r="D25" s="337"/>
      <c r="E25" s="337"/>
      <c r="F25" s="338"/>
      <c r="G25" s="160" t="str">
        <f>'RAS-funkcijski'!C35</f>
        <v>04</v>
      </c>
      <c r="H25" s="176">
        <f>'RAS-funkcijski'!D35</f>
        <v>665846.01</v>
      </c>
      <c r="I25" s="177">
        <f>'RAS-funkcijski'!E35</f>
        <v>606967.57000000007</v>
      </c>
      <c r="J25" s="4"/>
      <c r="K25" s="4"/>
      <c r="L25" s="4"/>
      <c r="M25" s="4"/>
      <c r="N25" s="4"/>
      <c r="O25" s="4"/>
      <c r="P25" s="4"/>
      <c r="Q25" s="4"/>
      <c r="R25" s="4"/>
      <c r="S25" s="4"/>
      <c r="T25" s="4"/>
      <c r="U25" s="4"/>
      <c r="V25" s="4"/>
      <c r="W25" s="4"/>
      <c r="X25" s="4"/>
    </row>
    <row r="26" spans="1:24" ht="12.75" customHeight="1">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8"/>
      <c r="B27" s="336" t="str">
        <f>'RAS-funkcijski'!B114</f>
        <v>Obrazovanje (šifre 091+092+093+094+095+096+097+098)</v>
      </c>
      <c r="C27" s="337"/>
      <c r="D27" s="337"/>
      <c r="E27" s="337"/>
      <c r="F27" s="338"/>
      <c r="G27" s="160" t="str">
        <f>'RAS-funkcijski'!C114</f>
        <v>09</v>
      </c>
      <c r="H27" s="176">
        <f>'RAS-funkcijski'!D114</f>
        <v>120978.82999999999</v>
      </c>
      <c r="I27" s="177">
        <f>'RAS-funkcijski'!E114</f>
        <v>112761.26000000001</v>
      </c>
      <c r="J27" s="4"/>
      <c r="K27" s="4"/>
      <c r="L27" s="4"/>
      <c r="M27" s="4"/>
      <c r="N27" s="4"/>
      <c r="O27" s="4"/>
      <c r="P27" s="4"/>
      <c r="Q27" s="4"/>
      <c r="R27" s="4"/>
      <c r="S27" s="4"/>
      <c r="T27" s="4"/>
      <c r="U27" s="4"/>
      <c r="V27" s="4"/>
      <c r="W27" s="4"/>
      <c r="X27" s="4"/>
    </row>
    <row r="28" spans="1:24" ht="12.75" customHeight="1">
      <c r="A28" s="329"/>
      <c r="B28" s="339" t="str">
        <f>'RAS-funkcijski'!B141</f>
        <v>Kontrolni zbroj (šifre 01+02+03+04+05+06+07+08+09+10)</v>
      </c>
      <c r="C28" s="340"/>
      <c r="D28" s="340"/>
      <c r="E28" s="340"/>
      <c r="F28" s="341"/>
      <c r="G28" s="161" t="str">
        <f>'RAS-funkcijski'!C141</f>
        <v>R1</v>
      </c>
      <c r="H28" s="180">
        <f>'RAS-funkcijski'!D141</f>
        <v>3071441.04</v>
      </c>
      <c r="I28" s="181">
        <f>'RAS-funkcijski'!E141</f>
        <v>3631303.2800000003</v>
      </c>
      <c r="J28" s="4"/>
      <c r="K28" s="4"/>
      <c r="L28" s="4"/>
      <c r="M28" s="4"/>
      <c r="N28" s="4"/>
      <c r="O28" s="4"/>
      <c r="P28" s="4"/>
      <c r="Q28" s="4"/>
      <c r="R28" s="4"/>
      <c r="S28" s="4"/>
      <c r="T28" s="4"/>
      <c r="U28" s="4"/>
      <c r="V28" s="4"/>
      <c r="W28" s="4"/>
      <c r="X28" s="4"/>
    </row>
    <row r="29" spans="1:24" ht="12.75" customHeight="1">
      <c r="A29" s="327" t="s">
        <v>35</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87021.46</v>
      </c>
      <c r="J33" s="4"/>
      <c r="K33" s="4"/>
      <c r="L33" s="4"/>
      <c r="M33" s="4"/>
      <c r="N33" s="4"/>
      <c r="O33" s="4"/>
      <c r="P33" s="4"/>
      <c r="Q33" s="4"/>
      <c r="R33" s="4"/>
      <c r="S33" s="4"/>
      <c r="T33" s="4"/>
      <c r="U33" s="4"/>
      <c r="V33" s="4"/>
      <c r="W33" s="4"/>
      <c r="X33" s="4"/>
    </row>
    <row r="34" spans="1:24" ht="12.75" customHeight="1">
      <c r="A34" s="328"/>
      <c r="B34" s="336" t="str">
        <f>OBVEZE!B42</f>
        <v>Stanje obveza na kraju izvještajnog razdoblja (šifre V001+V002-V004) i (šifre V007+V009)</v>
      </c>
      <c r="C34" s="337"/>
      <c r="D34" s="337"/>
      <c r="E34" s="337"/>
      <c r="F34" s="338"/>
      <c r="G34" s="160" t="str">
        <f>OBVEZE!C42</f>
        <v>V006</v>
      </c>
      <c r="H34" s="176" t="s">
        <v>45</v>
      </c>
      <c r="I34" s="177">
        <f>OBVEZE!D42</f>
        <v>88960.570000000298</v>
      </c>
      <c r="J34" s="4"/>
      <c r="K34" s="4"/>
      <c r="L34" s="4"/>
      <c r="M34" s="4"/>
      <c r="N34" s="4"/>
      <c r="O34" s="4"/>
      <c r="P34" s="4"/>
      <c r="Q34" s="4"/>
      <c r="R34" s="4"/>
      <c r="S34" s="4"/>
      <c r="T34" s="4"/>
      <c r="U34" s="4"/>
      <c r="V34" s="4"/>
      <c r="W34" s="4"/>
      <c r="X34" s="4"/>
    </row>
    <row r="35" spans="1:24" ht="12.75" customHeight="1">
      <c r="A35" s="328"/>
      <c r="B35" s="336" t="str">
        <f>OBVEZE!B43</f>
        <v>Stanje dospjelih obveza na kraju izvještajnog razdoblja (šifre V008+D23+D24 + 'D dio 25,26')</v>
      </c>
      <c r="C35" s="337"/>
      <c r="D35" s="337"/>
      <c r="E35" s="337"/>
      <c r="F35" s="33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c r="A36" s="329"/>
      <c r="B36" s="339" t="str">
        <f>OBVEZE!B101</f>
        <v>Stanje nedospjelih obveza na kraju izvještajnog razdoblja (šifre V010 + ND23 + ND24 + 'ND dio 25,26')</v>
      </c>
      <c r="C36" s="340"/>
      <c r="D36" s="340"/>
      <c r="E36" s="340"/>
      <c r="F36" s="341"/>
      <c r="G36" s="161" t="str">
        <f>OBVEZE!C101</f>
        <v>V009</v>
      </c>
      <c r="H36" s="180" t="s">
        <v>45</v>
      </c>
      <c r="I36" s="181">
        <f>OBVEZE!D101</f>
        <v>88960.57</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972" workbookViewId="0">
      <selection activeCell="E292" sqref="E292"/>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47</v>
      </c>
      <c r="B2" s="351"/>
      <c r="C2" s="351"/>
      <c r="D2" s="351"/>
      <c r="E2" s="351"/>
      <c r="F2" s="351"/>
    </row>
    <row r="3" spans="1:25" s="224" customFormat="1" ht="48">
      <c r="A3" s="308" t="s">
        <v>48</v>
      </c>
      <c r="B3" s="309" t="s">
        <v>40</v>
      </c>
      <c r="C3" s="283" t="s">
        <v>41</v>
      </c>
      <c r="D3" s="309" t="s">
        <v>49</v>
      </c>
      <c r="E3" s="309" t="s">
        <v>50</v>
      </c>
      <c r="F3" s="284" t="s">
        <v>51</v>
      </c>
    </row>
    <row r="4" spans="1:25" s="226" customFormat="1" ht="12" customHeight="1">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53</v>
      </c>
      <c r="B5" s="353"/>
      <c r="C5" s="216"/>
      <c r="D5" s="74"/>
      <c r="E5" s="74"/>
      <c r="F5" s="61"/>
    </row>
    <row r="6" spans="1:25" ht="12.75" customHeight="1">
      <c r="A6" s="55">
        <v>6</v>
      </c>
      <c r="B6" s="87" t="s">
        <v>54</v>
      </c>
      <c r="C6" s="52" t="s">
        <v>55</v>
      </c>
      <c r="D6" s="53">
        <f>D7+D44+D50+D82+D106+D124+D133+D139</f>
        <v>3565088.75</v>
      </c>
      <c r="E6" s="53">
        <f>E7+E44+E50+E82+E106+E124+E133+E139</f>
        <v>3973266.6100000003</v>
      </c>
      <c r="F6" s="54">
        <f t="shared" ref="F6:F131" si="0">IF(D6&lt;&gt;0,IF(E6/D6&gt;=100,"&gt;&gt;100",E6/D6*100),"-")</f>
        <v>111.44930431255042</v>
      </c>
    </row>
    <row r="7" spans="1:25" ht="12.75" customHeight="1">
      <c r="A7" s="55">
        <v>61</v>
      </c>
      <c r="B7" s="307" t="s">
        <v>56</v>
      </c>
      <c r="C7" s="52" t="s">
        <v>57</v>
      </c>
      <c r="D7" s="53">
        <f t="shared" ref="D7:E7" si="1">D8+D17+D23+D29+D37+D40</f>
        <v>1177885.21</v>
      </c>
      <c r="E7" s="53">
        <f t="shared" si="1"/>
        <v>1540315.51</v>
      </c>
      <c r="F7" s="54">
        <f t="shared" si="0"/>
        <v>130.76957728334156</v>
      </c>
    </row>
    <row r="8" spans="1:25" ht="12.75" customHeight="1">
      <c r="A8" s="55">
        <v>611</v>
      </c>
      <c r="B8" s="87" t="s">
        <v>58</v>
      </c>
      <c r="C8" s="52" t="s">
        <v>59</v>
      </c>
      <c r="D8" s="53">
        <f t="shared" ref="D8:E8" si="2">SUM(D9:D14)-D15-D16</f>
        <v>1149922.6399999999</v>
      </c>
      <c r="E8" s="53">
        <f t="shared" si="2"/>
        <v>1372108.32</v>
      </c>
      <c r="F8" s="54">
        <f t="shared" si="0"/>
        <v>119.32179368170368</v>
      </c>
    </row>
    <row r="9" spans="1:25" ht="12.75" customHeight="1">
      <c r="A9" s="55">
        <v>6111</v>
      </c>
      <c r="B9" s="87" t="s">
        <v>60</v>
      </c>
      <c r="C9" s="52" t="s">
        <v>61</v>
      </c>
      <c r="D9" s="244">
        <v>1356637.96</v>
      </c>
      <c r="E9" s="244">
        <v>1499763.99</v>
      </c>
      <c r="F9" s="54">
        <f t="shared" si="0"/>
        <v>110.55005345715078</v>
      </c>
    </row>
    <row r="10" spans="1:25" ht="12.75" customHeight="1">
      <c r="A10" s="55">
        <v>6112</v>
      </c>
      <c r="B10" s="87" t="s">
        <v>62</v>
      </c>
      <c r="C10" s="52" t="s">
        <v>63</v>
      </c>
      <c r="D10" s="244">
        <v>101139.64</v>
      </c>
      <c r="E10" s="244">
        <v>89263.15</v>
      </c>
      <c r="F10" s="54">
        <f t="shared" si="0"/>
        <v>88.257334117463728</v>
      </c>
    </row>
    <row r="11" spans="1:25" ht="12.75" customHeight="1">
      <c r="A11" s="55">
        <v>6113</v>
      </c>
      <c r="B11" s="87" t="s">
        <v>64</v>
      </c>
      <c r="C11" s="52" t="s">
        <v>65</v>
      </c>
      <c r="D11" s="244">
        <v>1957.52</v>
      </c>
      <c r="E11" s="244">
        <v>3506.59</v>
      </c>
      <c r="F11" s="54">
        <f t="shared" si="0"/>
        <v>179.13431280395605</v>
      </c>
    </row>
    <row r="12" spans="1:25" ht="12.75" customHeight="1">
      <c r="A12" s="55">
        <v>6114</v>
      </c>
      <c r="B12" s="87" t="s">
        <v>66</v>
      </c>
      <c r="C12" s="52" t="s">
        <v>67</v>
      </c>
      <c r="D12" s="244"/>
      <c r="E12" s="244"/>
      <c r="F12" s="54" t="str">
        <f t="shared" si="0"/>
        <v>-</v>
      </c>
    </row>
    <row r="13" spans="1:25" ht="12.75" customHeight="1">
      <c r="A13" s="55">
        <v>6115</v>
      </c>
      <c r="B13" s="87" t="s">
        <v>68</v>
      </c>
      <c r="C13" s="52" t="s">
        <v>69</v>
      </c>
      <c r="D13" s="244"/>
      <c r="E13" s="244"/>
      <c r="F13" s="54" t="str">
        <f t="shared" si="0"/>
        <v>-</v>
      </c>
    </row>
    <row r="14" spans="1:25" ht="12.75" customHeight="1">
      <c r="A14" s="55">
        <v>6116</v>
      </c>
      <c r="B14" s="87" t="s">
        <v>70</v>
      </c>
      <c r="C14" s="52" t="s">
        <v>71</v>
      </c>
      <c r="D14" s="244"/>
      <c r="E14" s="244"/>
      <c r="F14" s="54" t="str">
        <f t="shared" si="0"/>
        <v>-</v>
      </c>
    </row>
    <row r="15" spans="1:25" ht="12.75" customHeight="1">
      <c r="A15" s="55">
        <v>6117</v>
      </c>
      <c r="B15" s="87" t="s">
        <v>72</v>
      </c>
      <c r="C15" s="52" t="s">
        <v>73</v>
      </c>
      <c r="D15" s="244">
        <v>309812.47999999998</v>
      </c>
      <c r="E15" s="244">
        <v>220425.41</v>
      </c>
      <c r="F15" s="54">
        <f t="shared" si="0"/>
        <v>71.148008627670521</v>
      </c>
    </row>
    <row r="16" spans="1:25" ht="12.75" customHeight="1">
      <c r="A16" s="55">
        <v>6119</v>
      </c>
      <c r="B16" s="87" t="s">
        <v>74</v>
      </c>
      <c r="C16" s="52" t="s">
        <v>75</v>
      </c>
      <c r="D16" s="244"/>
      <c r="E16" s="244"/>
      <c r="F16" s="54" t="str">
        <f t="shared" si="0"/>
        <v>-</v>
      </c>
    </row>
    <row r="17" spans="1:6" ht="12.75" customHeight="1">
      <c r="A17" s="55">
        <v>612</v>
      </c>
      <c r="B17" s="87" t="s">
        <v>76</v>
      </c>
      <c r="C17" s="52" t="s">
        <v>77</v>
      </c>
      <c r="D17" s="53">
        <f t="shared" ref="D17:E17" si="3">SUM(D18:D21)-D22</f>
        <v>0</v>
      </c>
      <c r="E17" s="53">
        <f t="shared" si="3"/>
        <v>0</v>
      </c>
      <c r="F17" s="54" t="str">
        <f t="shared" si="0"/>
        <v>-</v>
      </c>
    </row>
    <row r="18" spans="1:6" ht="12.75" customHeight="1">
      <c r="A18" s="55">
        <v>6121</v>
      </c>
      <c r="B18" s="87" t="s">
        <v>78</v>
      </c>
      <c r="C18" s="52" t="s">
        <v>79</v>
      </c>
      <c r="D18" s="244"/>
      <c r="E18" s="244"/>
      <c r="F18" s="54" t="str">
        <f t="shared" si="0"/>
        <v>-</v>
      </c>
    </row>
    <row r="19" spans="1:6" ht="12.75" customHeight="1">
      <c r="A19" s="55">
        <v>6122</v>
      </c>
      <c r="B19" s="87" t="s">
        <v>80</v>
      </c>
      <c r="C19" s="52" t="s">
        <v>81</v>
      </c>
      <c r="D19" s="244"/>
      <c r="E19" s="244"/>
      <c r="F19" s="54" t="str">
        <f t="shared" si="0"/>
        <v>-</v>
      </c>
    </row>
    <row r="20" spans="1:6" ht="12.75" customHeight="1">
      <c r="A20" s="55">
        <v>6123</v>
      </c>
      <c r="B20" s="234" t="s">
        <v>82</v>
      </c>
      <c r="C20" s="52" t="s">
        <v>83</v>
      </c>
      <c r="D20" s="244"/>
      <c r="E20" s="244"/>
      <c r="F20" s="54" t="str">
        <f t="shared" si="0"/>
        <v>-</v>
      </c>
    </row>
    <row r="21" spans="1:6" ht="12.75" customHeight="1">
      <c r="A21" s="55">
        <v>6124</v>
      </c>
      <c r="B21" s="87" t="s">
        <v>84</v>
      </c>
      <c r="C21" s="52" t="s">
        <v>85</v>
      </c>
      <c r="D21" s="244"/>
      <c r="E21" s="244"/>
      <c r="F21" s="54" t="str">
        <f t="shared" si="0"/>
        <v>-</v>
      </c>
    </row>
    <row r="22" spans="1:6" ht="12.75" customHeight="1">
      <c r="A22" s="55">
        <v>6125</v>
      </c>
      <c r="B22" s="87" t="s">
        <v>86</v>
      </c>
      <c r="C22" s="52" t="s">
        <v>87</v>
      </c>
      <c r="D22" s="244"/>
      <c r="E22" s="244"/>
      <c r="F22" s="54" t="str">
        <f t="shared" si="0"/>
        <v>-</v>
      </c>
    </row>
    <row r="23" spans="1:6" ht="12.75" customHeight="1">
      <c r="A23" s="55">
        <v>613</v>
      </c>
      <c r="B23" s="87" t="s">
        <v>88</v>
      </c>
      <c r="C23" s="52" t="s">
        <v>89</v>
      </c>
      <c r="D23" s="53">
        <f t="shared" ref="D23:E23" si="4">SUM(D24:D28)</f>
        <v>20532.72</v>
      </c>
      <c r="E23" s="53">
        <f t="shared" si="4"/>
        <v>153397.29999999999</v>
      </c>
      <c r="F23" s="54">
        <f t="shared" si="0"/>
        <v>747.0870883156249</v>
      </c>
    </row>
    <row r="24" spans="1:6" ht="12.75" customHeight="1">
      <c r="A24" s="55">
        <v>6131</v>
      </c>
      <c r="B24" s="87" t="s">
        <v>90</v>
      </c>
      <c r="C24" s="52" t="s">
        <v>91</v>
      </c>
      <c r="D24" s="244"/>
      <c r="E24" s="244"/>
      <c r="F24" s="54" t="str">
        <f t="shared" si="0"/>
        <v>-</v>
      </c>
    </row>
    <row r="25" spans="1:6" ht="12.75" customHeight="1">
      <c r="A25" s="55">
        <v>6132</v>
      </c>
      <c r="B25" s="87" t="s">
        <v>92</v>
      </c>
      <c r="C25" s="52" t="s">
        <v>93</v>
      </c>
      <c r="D25" s="244"/>
      <c r="E25" s="244"/>
      <c r="F25" s="54" t="str">
        <f t="shared" si="0"/>
        <v>-</v>
      </c>
    </row>
    <row r="26" spans="1:6" ht="12.75" customHeight="1">
      <c r="A26" s="55">
        <v>6133</v>
      </c>
      <c r="B26" s="87" t="s">
        <v>94</v>
      </c>
      <c r="C26" s="52" t="s">
        <v>95</v>
      </c>
      <c r="D26" s="244"/>
      <c r="E26" s="244"/>
      <c r="F26" s="54" t="str">
        <f t="shared" si="0"/>
        <v>-</v>
      </c>
    </row>
    <row r="27" spans="1:6" ht="12.75" customHeight="1">
      <c r="A27" s="55">
        <v>6134</v>
      </c>
      <c r="B27" s="87" t="s">
        <v>96</v>
      </c>
      <c r="C27" s="52" t="s">
        <v>97</v>
      </c>
      <c r="D27" s="244">
        <v>20532.72</v>
      </c>
      <c r="E27" s="244">
        <v>153397.29999999999</v>
      </c>
      <c r="F27" s="54">
        <f t="shared" si="0"/>
        <v>747.0870883156249</v>
      </c>
    </row>
    <row r="28" spans="1:6" ht="12.75" customHeight="1">
      <c r="A28" s="55">
        <v>6135</v>
      </c>
      <c r="B28" s="87" t="s">
        <v>98</v>
      </c>
      <c r="C28" s="52" t="s">
        <v>99</v>
      </c>
      <c r="D28" s="244"/>
      <c r="E28" s="244"/>
      <c r="F28" s="54" t="str">
        <f t="shared" si="0"/>
        <v>-</v>
      </c>
    </row>
    <row r="29" spans="1:6" ht="12.75" customHeight="1">
      <c r="A29" s="55">
        <v>614</v>
      </c>
      <c r="B29" s="87" t="s">
        <v>100</v>
      </c>
      <c r="C29" s="52" t="s">
        <v>101</v>
      </c>
      <c r="D29" s="53">
        <f t="shared" ref="D29:E29" si="5">SUM(D30:D36)</f>
        <v>7429.85</v>
      </c>
      <c r="E29" s="53">
        <f t="shared" si="5"/>
        <v>14809.89</v>
      </c>
      <c r="F29" s="54">
        <f t="shared" si="0"/>
        <v>199.32959615604619</v>
      </c>
    </row>
    <row r="30" spans="1:6" ht="12.75" customHeight="1">
      <c r="A30" s="55">
        <v>6141</v>
      </c>
      <c r="B30" s="87" t="s">
        <v>102</v>
      </c>
      <c r="C30" s="52" t="s">
        <v>103</v>
      </c>
      <c r="D30" s="244"/>
      <c r="E30" s="244"/>
      <c r="F30" s="54" t="str">
        <f t="shared" si="0"/>
        <v>-</v>
      </c>
    </row>
    <row r="31" spans="1:6" ht="12.75" customHeight="1">
      <c r="A31" s="55">
        <v>6142</v>
      </c>
      <c r="B31" s="87" t="s">
        <v>104</v>
      </c>
      <c r="C31" s="52" t="s">
        <v>105</v>
      </c>
      <c r="D31" s="244">
        <v>7429.85</v>
      </c>
      <c r="E31" s="244">
        <v>14809.89</v>
      </c>
      <c r="F31" s="54">
        <f t="shared" si="0"/>
        <v>199.32959615604619</v>
      </c>
    </row>
    <row r="32" spans="1:6" ht="12.75" customHeight="1">
      <c r="A32" s="55">
        <v>6143</v>
      </c>
      <c r="B32" s="87" t="s">
        <v>106</v>
      </c>
      <c r="C32" s="52" t="s">
        <v>107</v>
      </c>
      <c r="D32" s="244"/>
      <c r="E32" s="244"/>
      <c r="F32" s="54" t="str">
        <f t="shared" si="0"/>
        <v>-</v>
      </c>
    </row>
    <row r="33" spans="1:6" ht="12.75" customHeight="1">
      <c r="A33" s="55">
        <v>6145</v>
      </c>
      <c r="B33" s="87" t="s">
        <v>108</v>
      </c>
      <c r="C33" s="52" t="s">
        <v>109</v>
      </c>
      <c r="D33" s="244"/>
      <c r="E33" s="244"/>
      <c r="F33" s="54" t="str">
        <f t="shared" si="0"/>
        <v>-</v>
      </c>
    </row>
    <row r="34" spans="1:6" ht="12.75" customHeight="1">
      <c r="A34" s="55">
        <v>6146</v>
      </c>
      <c r="B34" s="87" t="s">
        <v>110</v>
      </c>
      <c r="C34" s="52" t="s">
        <v>111</v>
      </c>
      <c r="D34" s="244"/>
      <c r="E34" s="244"/>
      <c r="F34" s="54" t="str">
        <f t="shared" si="0"/>
        <v>-</v>
      </c>
    </row>
    <row r="35" spans="1:6" ht="12.75" customHeight="1">
      <c r="A35" s="55">
        <v>6147</v>
      </c>
      <c r="B35" s="87" t="s">
        <v>112</v>
      </c>
      <c r="C35" s="52" t="s">
        <v>113</v>
      </c>
      <c r="D35" s="244"/>
      <c r="E35" s="244"/>
      <c r="F35" s="54" t="str">
        <f t="shared" si="0"/>
        <v>-</v>
      </c>
    </row>
    <row r="36" spans="1:6" ht="12.75" customHeight="1">
      <c r="A36" s="55">
        <v>6148</v>
      </c>
      <c r="B36" s="87" t="s">
        <v>114</v>
      </c>
      <c r="C36" s="52" t="s">
        <v>115</v>
      </c>
      <c r="D36" s="244"/>
      <c r="E36" s="244"/>
      <c r="F36" s="54" t="str">
        <f t="shared" si="0"/>
        <v>-</v>
      </c>
    </row>
    <row r="37" spans="1:6" ht="12.75" customHeight="1">
      <c r="A37" s="55">
        <v>615</v>
      </c>
      <c r="B37" s="87" t="s">
        <v>116</v>
      </c>
      <c r="C37" s="52" t="s">
        <v>117</v>
      </c>
      <c r="D37" s="53">
        <f t="shared" ref="D37:E37" si="6">SUM(D38:D39)</f>
        <v>0</v>
      </c>
      <c r="E37" s="53">
        <f t="shared" si="6"/>
        <v>0</v>
      </c>
      <c r="F37" s="54" t="str">
        <f t="shared" si="0"/>
        <v>-</v>
      </c>
    </row>
    <row r="38" spans="1:6" ht="12.75" customHeight="1">
      <c r="A38" s="55">
        <v>6151</v>
      </c>
      <c r="B38" s="87" t="s">
        <v>118</v>
      </c>
      <c r="C38" s="52" t="s">
        <v>119</v>
      </c>
      <c r="D38" s="244"/>
      <c r="E38" s="244"/>
      <c r="F38" s="54" t="str">
        <f t="shared" si="0"/>
        <v>-</v>
      </c>
    </row>
    <row r="39" spans="1:6" ht="12.75" customHeight="1">
      <c r="A39" s="55">
        <v>6152</v>
      </c>
      <c r="B39" s="87" t="s">
        <v>120</v>
      </c>
      <c r="C39" s="52" t="s">
        <v>121</v>
      </c>
      <c r="D39" s="244"/>
      <c r="E39" s="244"/>
      <c r="F39" s="54" t="str">
        <f t="shared" si="0"/>
        <v>-</v>
      </c>
    </row>
    <row r="40" spans="1:6" ht="12.75" customHeight="1">
      <c r="A40" s="55">
        <v>616</v>
      </c>
      <c r="B40" s="87" t="s">
        <v>122</v>
      </c>
      <c r="C40" s="52" t="s">
        <v>123</v>
      </c>
      <c r="D40" s="53">
        <f t="shared" ref="D40:E40" si="7">SUM(D41:D43)</f>
        <v>0</v>
      </c>
      <c r="E40" s="53">
        <f t="shared" si="7"/>
        <v>0</v>
      </c>
      <c r="F40" s="54" t="str">
        <f t="shared" si="0"/>
        <v>-</v>
      </c>
    </row>
    <row r="41" spans="1:6" ht="12.75" customHeight="1">
      <c r="A41" s="55">
        <v>6161</v>
      </c>
      <c r="B41" s="87" t="s">
        <v>124</v>
      </c>
      <c r="C41" s="52" t="s">
        <v>125</v>
      </c>
      <c r="D41" s="244"/>
      <c r="E41" s="244"/>
      <c r="F41" s="54" t="str">
        <f t="shared" si="0"/>
        <v>-</v>
      </c>
    </row>
    <row r="42" spans="1:6" ht="12.75" customHeight="1">
      <c r="A42" s="55">
        <v>6162</v>
      </c>
      <c r="B42" s="87" t="s">
        <v>126</v>
      </c>
      <c r="C42" s="52" t="s">
        <v>127</v>
      </c>
      <c r="D42" s="244"/>
      <c r="E42" s="244"/>
      <c r="F42" s="54" t="str">
        <f t="shared" si="0"/>
        <v>-</v>
      </c>
    </row>
    <row r="43" spans="1:6" ht="12.75" customHeight="1">
      <c r="A43" s="55">
        <v>6163</v>
      </c>
      <c r="B43" s="87" t="s">
        <v>128</v>
      </c>
      <c r="C43" s="52" t="s">
        <v>129</v>
      </c>
      <c r="D43" s="244"/>
      <c r="E43" s="244"/>
      <c r="F43" s="54" t="str">
        <f t="shared" si="0"/>
        <v>-</v>
      </c>
    </row>
    <row r="44" spans="1:6" ht="12.75" customHeight="1">
      <c r="A44" s="55">
        <v>62</v>
      </c>
      <c r="B44" s="87" t="s">
        <v>130</v>
      </c>
      <c r="C44" s="52" t="s">
        <v>131</v>
      </c>
      <c r="D44" s="53">
        <f t="shared" ref="D44:E44" si="8">D45+D48+D49</f>
        <v>0</v>
      </c>
      <c r="E44" s="53">
        <f t="shared" si="8"/>
        <v>0</v>
      </c>
      <c r="F44" s="54" t="str">
        <f t="shared" si="0"/>
        <v>-</v>
      </c>
    </row>
    <row r="45" spans="1:6" ht="12.75" customHeight="1">
      <c r="A45" s="55">
        <v>621</v>
      </c>
      <c r="B45" s="87" t="s">
        <v>132</v>
      </c>
      <c r="C45" s="52" t="s">
        <v>133</v>
      </c>
      <c r="D45" s="53">
        <f t="shared" ref="D45:E45" si="9">SUM(D46:D47)</f>
        <v>0</v>
      </c>
      <c r="E45" s="53">
        <f t="shared" si="9"/>
        <v>0</v>
      </c>
      <c r="F45" s="54" t="str">
        <f t="shared" si="0"/>
        <v>-</v>
      </c>
    </row>
    <row r="46" spans="1:6" ht="12.75" customHeight="1">
      <c r="A46" s="55">
        <v>6211</v>
      </c>
      <c r="B46" s="87" t="s">
        <v>134</v>
      </c>
      <c r="C46" s="52" t="s">
        <v>135</v>
      </c>
      <c r="D46" s="244"/>
      <c r="E46" s="244"/>
      <c r="F46" s="54" t="str">
        <f t="shared" si="0"/>
        <v>-</v>
      </c>
    </row>
    <row r="47" spans="1:6" ht="12.75" customHeight="1">
      <c r="A47" s="55">
        <v>6212</v>
      </c>
      <c r="B47" s="87" t="s">
        <v>136</v>
      </c>
      <c r="C47" s="52" t="s">
        <v>137</v>
      </c>
      <c r="D47" s="244"/>
      <c r="E47" s="244"/>
      <c r="F47" s="54" t="str">
        <f t="shared" si="0"/>
        <v>-</v>
      </c>
    </row>
    <row r="48" spans="1:6" ht="12.75" customHeight="1">
      <c r="A48" s="55">
        <v>622</v>
      </c>
      <c r="B48" s="87" t="s">
        <v>138</v>
      </c>
      <c r="C48" s="52" t="s">
        <v>139</v>
      </c>
      <c r="D48" s="244"/>
      <c r="E48" s="244"/>
      <c r="F48" s="54" t="str">
        <f t="shared" si="0"/>
        <v>-</v>
      </c>
    </row>
    <row r="49" spans="1:6" ht="12.75" customHeight="1">
      <c r="A49" s="55">
        <v>623</v>
      </c>
      <c r="B49" s="87" t="s">
        <v>140</v>
      </c>
      <c r="C49" s="52" t="s">
        <v>141</v>
      </c>
      <c r="D49" s="244"/>
      <c r="E49" s="244"/>
      <c r="F49" s="54" t="str">
        <f t="shared" si="0"/>
        <v>-</v>
      </c>
    </row>
    <row r="50" spans="1:6" ht="24">
      <c r="A50" s="55">
        <v>63</v>
      </c>
      <c r="B50" s="88" t="s">
        <v>142</v>
      </c>
      <c r="C50" s="52" t="s">
        <v>143</v>
      </c>
      <c r="D50" s="53">
        <f>D51+D54+D59+D62+D65+D68+D71+D74+D77</f>
        <v>1256923.1400000001</v>
      </c>
      <c r="E50" s="53">
        <f>E51+E54+E59+E62+E65+E68+E71+E74+E77</f>
        <v>1468470.6800000002</v>
      </c>
      <c r="F50" s="54">
        <f t="shared" si="0"/>
        <v>116.83058679307949</v>
      </c>
    </row>
    <row r="51" spans="1:6" ht="12.75" customHeight="1">
      <c r="A51" s="55">
        <v>631</v>
      </c>
      <c r="B51" s="88" t="s">
        <v>144</v>
      </c>
      <c r="C51" s="52" t="s">
        <v>145</v>
      </c>
      <c r="D51" s="53">
        <f t="shared" ref="D51:E51" si="10">D52+D53</f>
        <v>0</v>
      </c>
      <c r="E51" s="53">
        <f t="shared" si="10"/>
        <v>0</v>
      </c>
      <c r="F51" s="54" t="str">
        <f t="shared" si="0"/>
        <v>-</v>
      </c>
    </row>
    <row r="52" spans="1:6" ht="12.75" customHeight="1">
      <c r="A52" s="55">
        <v>6311</v>
      </c>
      <c r="B52" s="88" t="s">
        <v>146</v>
      </c>
      <c r="C52" s="52" t="s">
        <v>147</v>
      </c>
      <c r="D52" s="244"/>
      <c r="E52" s="244"/>
      <c r="F52" s="54" t="str">
        <f t="shared" si="0"/>
        <v>-</v>
      </c>
    </row>
    <row r="53" spans="1:6" ht="12.75" customHeight="1">
      <c r="A53" s="55">
        <v>6312</v>
      </c>
      <c r="B53" s="88" t="s">
        <v>148</v>
      </c>
      <c r="C53" s="52" t="s">
        <v>149</v>
      </c>
      <c r="D53" s="244"/>
      <c r="E53" s="244"/>
      <c r="F53" s="54" t="str">
        <f t="shared" si="0"/>
        <v>-</v>
      </c>
    </row>
    <row r="54" spans="1:6" ht="24">
      <c r="A54" s="55">
        <v>632</v>
      </c>
      <c r="B54" s="88" t="s">
        <v>150</v>
      </c>
      <c r="C54" s="52" t="s">
        <v>151</v>
      </c>
      <c r="D54" s="53">
        <f t="shared" ref="D54:E54" si="11">SUM(D55:D58)</f>
        <v>0</v>
      </c>
      <c r="E54" s="53">
        <f t="shared" si="11"/>
        <v>0</v>
      </c>
      <c r="F54" s="54" t="str">
        <f t="shared" si="0"/>
        <v>-</v>
      </c>
    </row>
    <row r="55" spans="1:6" ht="12.75" customHeight="1">
      <c r="A55" s="55">
        <v>6321</v>
      </c>
      <c r="B55" s="88" t="s">
        <v>152</v>
      </c>
      <c r="C55" s="52" t="s">
        <v>153</v>
      </c>
      <c r="D55" s="244"/>
      <c r="E55" s="244"/>
      <c r="F55" s="54" t="str">
        <f t="shared" si="0"/>
        <v>-</v>
      </c>
    </row>
    <row r="56" spans="1:6" ht="12.75" customHeight="1">
      <c r="A56" s="55">
        <v>6322</v>
      </c>
      <c r="B56" s="88" t="s">
        <v>154</v>
      </c>
      <c r="C56" s="52" t="s">
        <v>155</v>
      </c>
      <c r="D56" s="244"/>
      <c r="E56" s="244"/>
      <c r="F56" s="54" t="str">
        <f t="shared" si="0"/>
        <v>-</v>
      </c>
    </row>
    <row r="57" spans="1:6" ht="12.75" customHeight="1">
      <c r="A57" s="55">
        <v>6323</v>
      </c>
      <c r="B57" s="88" t="s">
        <v>156</v>
      </c>
      <c r="C57" s="52" t="s">
        <v>157</v>
      </c>
      <c r="D57" s="244"/>
      <c r="E57" s="244"/>
      <c r="F57" s="54" t="str">
        <f t="shared" si="0"/>
        <v>-</v>
      </c>
    </row>
    <row r="58" spans="1:6" ht="12.75" customHeight="1">
      <c r="A58" s="55">
        <v>6324</v>
      </c>
      <c r="B58" s="88" t="s">
        <v>158</v>
      </c>
      <c r="C58" s="52" t="s">
        <v>159</v>
      </c>
      <c r="D58" s="244"/>
      <c r="E58" s="244"/>
      <c r="F58" s="54" t="str">
        <f t="shared" si="0"/>
        <v>-</v>
      </c>
    </row>
    <row r="59" spans="1:6" ht="24">
      <c r="A59" s="55">
        <v>633</v>
      </c>
      <c r="B59" s="88" t="s">
        <v>160</v>
      </c>
      <c r="C59" s="52" t="s">
        <v>161</v>
      </c>
      <c r="D59" s="53">
        <f t="shared" ref="D59:E59" si="12">SUM(D60:D61)</f>
        <v>1256923.1400000001</v>
      </c>
      <c r="E59" s="53">
        <f t="shared" si="12"/>
        <v>1320220.6800000002</v>
      </c>
      <c r="F59" s="54">
        <f t="shared" si="0"/>
        <v>105.03591174238387</v>
      </c>
    </row>
    <row r="60" spans="1:6" ht="24">
      <c r="A60" s="55">
        <v>6331</v>
      </c>
      <c r="B60" s="88" t="s">
        <v>162</v>
      </c>
      <c r="C60" s="52" t="s">
        <v>163</v>
      </c>
      <c r="D60" s="244">
        <v>714113.14</v>
      </c>
      <c r="E60" s="244">
        <v>740220.68</v>
      </c>
      <c r="F60" s="54">
        <f t="shared" si="0"/>
        <v>103.65593888945945</v>
      </c>
    </row>
    <row r="61" spans="1:6" ht="24">
      <c r="A61" s="55">
        <v>6332</v>
      </c>
      <c r="B61" s="88" t="s">
        <v>164</v>
      </c>
      <c r="C61" s="52" t="s">
        <v>165</v>
      </c>
      <c r="D61" s="244">
        <v>542810</v>
      </c>
      <c r="E61" s="244">
        <v>580000</v>
      </c>
      <c r="F61" s="54">
        <f t="shared" si="0"/>
        <v>106.85138446233489</v>
      </c>
    </row>
    <row r="62" spans="1:6" ht="12.75" customHeight="1">
      <c r="A62" s="55">
        <v>634</v>
      </c>
      <c r="B62" s="87" t="s">
        <v>166</v>
      </c>
      <c r="C62" s="52" t="s">
        <v>167</v>
      </c>
      <c r="D62" s="53">
        <f t="shared" ref="D62:E62" si="13">SUM(D63:D64)</f>
        <v>0</v>
      </c>
      <c r="E62" s="53">
        <f t="shared" si="13"/>
        <v>0</v>
      </c>
      <c r="F62" s="54" t="str">
        <f t="shared" si="0"/>
        <v>-</v>
      </c>
    </row>
    <row r="63" spans="1:6" ht="12.75" customHeight="1">
      <c r="A63" s="55">
        <v>6341</v>
      </c>
      <c r="B63" s="87" t="s">
        <v>168</v>
      </c>
      <c r="C63" s="52" t="s">
        <v>169</v>
      </c>
      <c r="D63" s="244"/>
      <c r="E63" s="244"/>
      <c r="F63" s="54" t="str">
        <f t="shared" si="0"/>
        <v>-</v>
      </c>
    </row>
    <row r="64" spans="1:6" ht="12.75" customHeight="1">
      <c r="A64" s="55">
        <v>6342</v>
      </c>
      <c r="B64" s="87" t="s">
        <v>170</v>
      </c>
      <c r="C64" s="52" t="s">
        <v>171</v>
      </c>
      <c r="D64" s="244"/>
      <c r="E64" s="244"/>
      <c r="F64" s="54" t="str">
        <f t="shared" si="0"/>
        <v>-</v>
      </c>
    </row>
    <row r="65" spans="1:6" ht="12.75" customHeight="1">
      <c r="A65" s="55">
        <v>635</v>
      </c>
      <c r="B65" s="87" t="s">
        <v>172</v>
      </c>
      <c r="C65" s="52" t="s">
        <v>173</v>
      </c>
      <c r="D65" s="53">
        <f t="shared" ref="D65:E65" si="14">SUM(D66:D67)</f>
        <v>0</v>
      </c>
      <c r="E65" s="53">
        <f t="shared" si="14"/>
        <v>0</v>
      </c>
      <c r="F65" s="54" t="str">
        <f t="shared" si="0"/>
        <v>-</v>
      </c>
    </row>
    <row r="66" spans="1:6" ht="12.75" customHeight="1">
      <c r="A66" s="55">
        <v>6351</v>
      </c>
      <c r="B66" s="87" t="s">
        <v>174</v>
      </c>
      <c r="C66" s="52" t="s">
        <v>175</v>
      </c>
      <c r="D66" s="244"/>
      <c r="E66" s="244"/>
      <c r="F66" s="54" t="str">
        <f t="shared" si="0"/>
        <v>-</v>
      </c>
    </row>
    <row r="67" spans="1:6" ht="12.75" customHeight="1">
      <c r="A67" s="55">
        <v>6352</v>
      </c>
      <c r="B67" s="87" t="s">
        <v>176</v>
      </c>
      <c r="C67" s="52" t="s">
        <v>177</v>
      </c>
      <c r="D67" s="244"/>
      <c r="E67" s="244"/>
      <c r="F67" s="54" t="str">
        <f t="shared" si="0"/>
        <v>-</v>
      </c>
    </row>
    <row r="68" spans="1:6" ht="24">
      <c r="A68" s="55" t="s">
        <v>178</v>
      </c>
      <c r="B68" s="234" t="s">
        <v>179</v>
      </c>
      <c r="C68" s="52" t="s">
        <v>178</v>
      </c>
      <c r="D68" s="53">
        <f t="shared" ref="D68:E68" si="15">SUM(D69:D70)</f>
        <v>0</v>
      </c>
      <c r="E68" s="53">
        <f t="shared" si="15"/>
        <v>0</v>
      </c>
      <c r="F68" s="54" t="str">
        <f t="shared" si="0"/>
        <v>-</v>
      </c>
    </row>
    <row r="69" spans="1:6" ht="12.75" customHeight="1">
      <c r="A69" s="55" t="s">
        <v>180</v>
      </c>
      <c r="B69" s="87" t="s">
        <v>181</v>
      </c>
      <c r="C69" s="52" t="s">
        <v>180</v>
      </c>
      <c r="D69" s="244"/>
      <c r="E69" s="244"/>
      <c r="F69" s="54" t="str">
        <f t="shared" si="0"/>
        <v>-</v>
      </c>
    </row>
    <row r="70" spans="1:6" ht="24">
      <c r="A70" s="55" t="s">
        <v>182</v>
      </c>
      <c r="B70" s="87" t="s">
        <v>183</v>
      </c>
      <c r="C70" s="52" t="s">
        <v>182</v>
      </c>
      <c r="D70" s="244"/>
      <c r="E70" s="244"/>
      <c r="F70" s="54" t="str">
        <f t="shared" si="0"/>
        <v>-</v>
      </c>
    </row>
    <row r="71" spans="1:6" ht="24">
      <c r="A71" s="55" t="s">
        <v>184</v>
      </c>
      <c r="B71" s="87" t="s">
        <v>185</v>
      </c>
      <c r="C71" s="56" t="s">
        <v>184</v>
      </c>
      <c r="D71" s="53">
        <f t="shared" ref="D71:E71" si="16">SUM(D72:D73)</f>
        <v>0</v>
      </c>
      <c r="E71" s="53">
        <f t="shared" si="16"/>
        <v>0</v>
      </c>
      <c r="F71" s="54" t="str">
        <f t="shared" si="0"/>
        <v>-</v>
      </c>
    </row>
    <row r="72" spans="1:6" ht="12.75" customHeight="1">
      <c r="A72" s="55" t="s">
        <v>186</v>
      </c>
      <c r="B72" s="87" t="s">
        <v>187</v>
      </c>
      <c r="C72" s="56" t="s">
        <v>186</v>
      </c>
      <c r="D72" s="244"/>
      <c r="E72" s="244"/>
      <c r="F72" s="54" t="str">
        <f t="shared" si="0"/>
        <v>-</v>
      </c>
    </row>
    <row r="73" spans="1:6" ht="12.75" customHeight="1">
      <c r="A73" s="55" t="s">
        <v>188</v>
      </c>
      <c r="B73" s="87" t="s">
        <v>189</v>
      </c>
      <c r="C73" s="56" t="s">
        <v>188</v>
      </c>
      <c r="D73" s="244"/>
      <c r="E73" s="244"/>
      <c r="F73" s="54" t="str">
        <f t="shared" si="0"/>
        <v>-</v>
      </c>
    </row>
    <row r="74" spans="1:6" ht="12.75" customHeight="1">
      <c r="A74" s="55" t="s">
        <v>190</v>
      </c>
      <c r="B74" s="87" t="s">
        <v>191</v>
      </c>
      <c r="C74" s="52" t="s">
        <v>190</v>
      </c>
      <c r="D74" s="53">
        <f t="shared" ref="D74:E74" si="17">SUM(D75:D76)</f>
        <v>0</v>
      </c>
      <c r="E74" s="53">
        <f t="shared" si="17"/>
        <v>148250</v>
      </c>
      <c r="F74" s="54" t="str">
        <f t="shared" si="0"/>
        <v>-</v>
      </c>
    </row>
    <row r="75" spans="1:6" ht="12.75" customHeight="1">
      <c r="A75" s="55" t="s">
        <v>192</v>
      </c>
      <c r="B75" s="87" t="s">
        <v>193</v>
      </c>
      <c r="C75" s="52" t="s">
        <v>192</v>
      </c>
      <c r="D75" s="244"/>
      <c r="E75" s="244"/>
      <c r="F75" s="54" t="str">
        <f t="shared" si="0"/>
        <v>-</v>
      </c>
    </row>
    <row r="76" spans="1:6" ht="12.75" customHeight="1">
      <c r="A76" s="55" t="s">
        <v>194</v>
      </c>
      <c r="B76" s="87" t="s">
        <v>195</v>
      </c>
      <c r="C76" s="52" t="s">
        <v>194</v>
      </c>
      <c r="D76" s="244"/>
      <c r="E76" s="244">
        <v>148250</v>
      </c>
      <c r="F76" s="54" t="str">
        <f t="shared" si="0"/>
        <v>-</v>
      </c>
    </row>
    <row r="77" spans="1:6" ht="24">
      <c r="A77" s="55" t="s">
        <v>196</v>
      </c>
      <c r="B77" s="87" t="s">
        <v>197</v>
      </c>
      <c r="C77" s="52" t="s">
        <v>196</v>
      </c>
      <c r="D77" s="53">
        <f t="shared" ref="D77:E77" si="18">SUM(D78:D81)</f>
        <v>0</v>
      </c>
      <c r="E77" s="53">
        <f t="shared" si="18"/>
        <v>0</v>
      </c>
      <c r="F77" s="54" t="str">
        <f t="shared" si="0"/>
        <v>-</v>
      </c>
    </row>
    <row r="78" spans="1:6" ht="12.75" customHeight="1">
      <c r="A78" s="55">
        <v>6391</v>
      </c>
      <c r="B78" s="87" t="s">
        <v>198</v>
      </c>
      <c r="C78" s="52" t="s">
        <v>199</v>
      </c>
      <c r="D78" s="244"/>
      <c r="E78" s="244"/>
      <c r="F78" s="54" t="str">
        <f t="shared" si="0"/>
        <v>-</v>
      </c>
    </row>
    <row r="79" spans="1:6" ht="12.75" customHeight="1">
      <c r="A79" s="55">
        <v>6392</v>
      </c>
      <c r="B79" s="87" t="s">
        <v>200</v>
      </c>
      <c r="C79" s="52" t="s">
        <v>201</v>
      </c>
      <c r="D79" s="244"/>
      <c r="E79" s="244"/>
      <c r="F79" s="54" t="str">
        <f t="shared" si="0"/>
        <v>-</v>
      </c>
    </row>
    <row r="80" spans="1:6" ht="24">
      <c r="A80" s="55">
        <v>6393</v>
      </c>
      <c r="B80" s="87" t="s">
        <v>202</v>
      </c>
      <c r="C80" s="52" t="s">
        <v>203</v>
      </c>
      <c r="D80" s="244"/>
      <c r="E80" s="244"/>
      <c r="F80" s="54" t="str">
        <f t="shared" si="0"/>
        <v>-</v>
      </c>
    </row>
    <row r="81" spans="1:6" ht="24">
      <c r="A81" s="55">
        <v>6394</v>
      </c>
      <c r="B81" s="87" t="s">
        <v>204</v>
      </c>
      <c r="C81" s="52" t="s">
        <v>205</v>
      </c>
      <c r="D81" s="244"/>
      <c r="E81" s="244"/>
      <c r="F81" s="54" t="str">
        <f t="shared" si="0"/>
        <v>-</v>
      </c>
    </row>
    <row r="82" spans="1:6" ht="12.75" customHeight="1">
      <c r="A82" s="55">
        <v>64</v>
      </c>
      <c r="B82" s="87" t="s">
        <v>206</v>
      </c>
      <c r="C82" s="52" t="s">
        <v>207</v>
      </c>
      <c r="D82" s="53">
        <f t="shared" ref="D82:E82" si="19">D83+D91+D98</f>
        <v>299175.90999999997</v>
      </c>
      <c r="E82" s="53">
        <f t="shared" si="19"/>
        <v>412983.33999999997</v>
      </c>
      <c r="F82" s="54">
        <f t="shared" si="0"/>
        <v>138.04030545106389</v>
      </c>
    </row>
    <row r="83" spans="1:6" ht="12.75" customHeight="1">
      <c r="A83" s="55">
        <v>641</v>
      </c>
      <c r="B83" s="87" t="s">
        <v>208</v>
      </c>
      <c r="C83" s="52" t="s">
        <v>209</v>
      </c>
      <c r="D83" s="53">
        <f t="shared" ref="D83:E83" si="20">SUM(D84:D90)</f>
        <v>54.43</v>
      </c>
      <c r="E83" s="53">
        <f t="shared" si="20"/>
        <v>19.920000000000002</v>
      </c>
      <c r="F83" s="54">
        <f t="shared" si="0"/>
        <v>36.597464633474189</v>
      </c>
    </row>
    <row r="84" spans="1:6" ht="12.75" customHeight="1">
      <c r="A84" s="55">
        <v>6412</v>
      </c>
      <c r="B84" s="87" t="s">
        <v>210</v>
      </c>
      <c r="C84" s="52" t="s">
        <v>211</v>
      </c>
      <c r="D84" s="244"/>
      <c r="E84" s="244"/>
      <c r="F84" s="54" t="str">
        <f t="shared" si="0"/>
        <v>-</v>
      </c>
    </row>
    <row r="85" spans="1:6" ht="12.75" customHeight="1">
      <c r="A85" s="55">
        <v>6413</v>
      </c>
      <c r="B85" s="87" t="s">
        <v>212</v>
      </c>
      <c r="C85" s="52" t="s">
        <v>213</v>
      </c>
      <c r="D85" s="244">
        <v>54.43</v>
      </c>
      <c r="E85" s="244">
        <v>19.920000000000002</v>
      </c>
      <c r="F85" s="54">
        <f t="shared" si="0"/>
        <v>36.597464633474189</v>
      </c>
    </row>
    <row r="86" spans="1:6" ht="12.75" customHeight="1">
      <c r="A86" s="55">
        <v>6414</v>
      </c>
      <c r="B86" s="87" t="s">
        <v>214</v>
      </c>
      <c r="C86" s="52" t="s">
        <v>215</v>
      </c>
      <c r="D86" s="244"/>
      <c r="E86" s="244"/>
      <c r="F86" s="54" t="str">
        <f t="shared" si="0"/>
        <v>-</v>
      </c>
    </row>
    <row r="87" spans="1:6" ht="12.75" customHeight="1">
      <c r="A87" s="55">
        <v>6415</v>
      </c>
      <c r="B87" s="87" t="s">
        <v>216</v>
      </c>
      <c r="C87" s="52" t="s">
        <v>217</v>
      </c>
      <c r="D87" s="244"/>
      <c r="E87" s="244"/>
      <c r="F87" s="54" t="str">
        <f t="shared" si="0"/>
        <v>-</v>
      </c>
    </row>
    <row r="88" spans="1:6" ht="12.75" customHeight="1">
      <c r="A88" s="55">
        <v>6416</v>
      </c>
      <c r="B88" s="87" t="s">
        <v>218</v>
      </c>
      <c r="C88" s="52" t="s">
        <v>219</v>
      </c>
      <c r="D88" s="244"/>
      <c r="E88" s="244"/>
      <c r="F88" s="54" t="str">
        <f t="shared" si="0"/>
        <v>-</v>
      </c>
    </row>
    <row r="89" spans="1:6" ht="24">
      <c r="A89" s="55">
        <v>6417</v>
      </c>
      <c r="B89" s="87" t="s">
        <v>220</v>
      </c>
      <c r="C89" s="52" t="s">
        <v>221</v>
      </c>
      <c r="D89" s="244"/>
      <c r="E89" s="244"/>
      <c r="F89" s="54" t="str">
        <f t="shared" si="0"/>
        <v>-</v>
      </c>
    </row>
    <row r="90" spans="1:6" ht="12.75" customHeight="1">
      <c r="A90" s="55">
        <v>6419</v>
      </c>
      <c r="B90" s="87" t="s">
        <v>222</v>
      </c>
      <c r="C90" s="52" t="s">
        <v>223</v>
      </c>
      <c r="D90" s="244"/>
      <c r="E90" s="244"/>
      <c r="F90" s="54" t="str">
        <f t="shared" si="0"/>
        <v>-</v>
      </c>
    </row>
    <row r="91" spans="1:6" ht="12.75" customHeight="1">
      <c r="A91" s="55">
        <v>642</v>
      </c>
      <c r="B91" s="87" t="s">
        <v>224</v>
      </c>
      <c r="C91" s="52" t="s">
        <v>225</v>
      </c>
      <c r="D91" s="53">
        <f t="shared" ref="D91:E91" si="21">SUM(D92:D97)</f>
        <v>299121.48</v>
      </c>
      <c r="E91" s="53">
        <f t="shared" si="21"/>
        <v>412963.42</v>
      </c>
      <c r="F91" s="54">
        <f t="shared" si="0"/>
        <v>138.0587646196455</v>
      </c>
    </row>
    <row r="92" spans="1:6" ht="12.75" customHeight="1">
      <c r="A92" s="55">
        <v>6421</v>
      </c>
      <c r="B92" s="87" t="s">
        <v>226</v>
      </c>
      <c r="C92" s="52" t="s">
        <v>227</v>
      </c>
      <c r="D92" s="244">
        <v>4500</v>
      </c>
      <c r="E92" s="244">
        <v>1784.98</v>
      </c>
      <c r="F92" s="54">
        <f t="shared" si="0"/>
        <v>39.666222222222224</v>
      </c>
    </row>
    <row r="93" spans="1:6" ht="12.75" customHeight="1">
      <c r="A93" s="55">
        <v>6422</v>
      </c>
      <c r="B93" s="87" t="s">
        <v>228</v>
      </c>
      <c r="C93" s="52" t="s">
        <v>229</v>
      </c>
      <c r="D93" s="244"/>
      <c r="E93" s="244"/>
      <c r="F93" s="54" t="str">
        <f t="shared" si="0"/>
        <v>-</v>
      </c>
    </row>
    <row r="94" spans="1:6" ht="12.75" customHeight="1">
      <c r="A94" s="55">
        <v>6423</v>
      </c>
      <c r="B94" s="87" t="s">
        <v>230</v>
      </c>
      <c r="C94" s="52" t="s">
        <v>231</v>
      </c>
      <c r="D94" s="244">
        <v>294621.48</v>
      </c>
      <c r="E94" s="244">
        <v>411178.44</v>
      </c>
      <c r="F94" s="54">
        <f t="shared" si="0"/>
        <v>139.56159611987559</v>
      </c>
    </row>
    <row r="95" spans="1:6" ht="12.75" customHeight="1">
      <c r="A95" s="55">
        <v>6424</v>
      </c>
      <c r="B95" s="87" t="s">
        <v>232</v>
      </c>
      <c r="C95" s="52" t="s">
        <v>233</v>
      </c>
      <c r="D95" s="244"/>
      <c r="E95" s="244"/>
      <c r="F95" s="54" t="str">
        <f t="shared" si="0"/>
        <v>-</v>
      </c>
    </row>
    <row r="96" spans="1:6" ht="12.75" customHeight="1">
      <c r="A96" s="55" t="s">
        <v>234</v>
      </c>
      <c r="B96" s="87" t="s">
        <v>235</v>
      </c>
      <c r="C96" s="52" t="s">
        <v>234</v>
      </c>
      <c r="D96" s="244"/>
      <c r="E96" s="244"/>
      <c r="F96" s="54" t="str">
        <f t="shared" si="0"/>
        <v>-</v>
      </c>
    </row>
    <row r="97" spans="1:6" ht="12.75" customHeight="1">
      <c r="A97" s="55">
        <v>6429</v>
      </c>
      <c r="B97" s="87" t="s">
        <v>236</v>
      </c>
      <c r="C97" s="52" t="s">
        <v>237</v>
      </c>
      <c r="D97" s="244"/>
      <c r="E97" s="244"/>
      <c r="F97" s="54" t="str">
        <f t="shared" si="0"/>
        <v>-</v>
      </c>
    </row>
    <row r="98" spans="1:6" ht="12.75" customHeight="1">
      <c r="A98" s="55">
        <v>643</v>
      </c>
      <c r="B98" s="87" t="s">
        <v>238</v>
      </c>
      <c r="C98" s="52" t="s">
        <v>239</v>
      </c>
      <c r="D98" s="53">
        <f t="shared" ref="D98:E98" si="22">SUM(D99:D105)</f>
        <v>0</v>
      </c>
      <c r="E98" s="53">
        <f t="shared" si="22"/>
        <v>0</v>
      </c>
      <c r="F98" s="54" t="str">
        <f t="shared" si="0"/>
        <v>-</v>
      </c>
    </row>
    <row r="99" spans="1:6" ht="24">
      <c r="A99" s="55">
        <v>6431</v>
      </c>
      <c r="B99" s="87" t="s">
        <v>240</v>
      </c>
      <c r="C99" s="52" t="s">
        <v>241</v>
      </c>
      <c r="D99" s="244"/>
      <c r="E99" s="244"/>
      <c r="F99" s="54" t="str">
        <f t="shared" si="0"/>
        <v>-</v>
      </c>
    </row>
    <row r="100" spans="1:6" ht="24">
      <c r="A100" s="55">
        <v>6432</v>
      </c>
      <c r="B100" s="234" t="s">
        <v>242</v>
      </c>
      <c r="C100" s="52" t="s">
        <v>243</v>
      </c>
      <c r="D100" s="244"/>
      <c r="E100" s="244"/>
      <c r="F100" s="54" t="str">
        <f t="shared" si="0"/>
        <v>-</v>
      </c>
    </row>
    <row r="101" spans="1:6" ht="24">
      <c r="A101" s="55">
        <v>6433</v>
      </c>
      <c r="B101" s="234" t="s">
        <v>244</v>
      </c>
      <c r="C101" s="52" t="s">
        <v>245</v>
      </c>
      <c r="D101" s="244"/>
      <c r="E101" s="244"/>
      <c r="F101" s="54" t="str">
        <f t="shared" si="0"/>
        <v>-</v>
      </c>
    </row>
    <row r="102" spans="1:6" ht="24">
      <c r="A102" s="55">
        <v>6434</v>
      </c>
      <c r="B102" s="87" t="s">
        <v>246</v>
      </c>
      <c r="C102" s="52" t="s">
        <v>247</v>
      </c>
      <c r="D102" s="244"/>
      <c r="E102" s="244"/>
      <c r="F102" s="54" t="str">
        <f t="shared" si="0"/>
        <v>-</v>
      </c>
    </row>
    <row r="103" spans="1:6" ht="24">
      <c r="A103" s="55">
        <v>6435</v>
      </c>
      <c r="B103" s="234" t="s">
        <v>248</v>
      </c>
      <c r="C103" s="52" t="s">
        <v>249</v>
      </c>
      <c r="D103" s="244"/>
      <c r="E103" s="244"/>
      <c r="F103" s="54" t="str">
        <f t="shared" si="0"/>
        <v>-</v>
      </c>
    </row>
    <row r="104" spans="1:6" ht="24">
      <c r="A104" s="55">
        <v>6436</v>
      </c>
      <c r="B104" s="234" t="s">
        <v>250</v>
      </c>
      <c r="C104" s="52" t="s">
        <v>251</v>
      </c>
      <c r="D104" s="244"/>
      <c r="E104" s="244"/>
      <c r="F104" s="54" t="str">
        <f t="shared" si="0"/>
        <v>-</v>
      </c>
    </row>
    <row r="105" spans="1:6" ht="12.75" customHeight="1">
      <c r="A105" s="55">
        <v>6437</v>
      </c>
      <c r="B105" s="87" t="s">
        <v>252</v>
      </c>
      <c r="C105" s="52" t="s">
        <v>253</v>
      </c>
      <c r="D105" s="244"/>
      <c r="E105" s="244"/>
      <c r="F105" s="54" t="str">
        <f t="shared" si="0"/>
        <v>-</v>
      </c>
    </row>
    <row r="106" spans="1:6" ht="24">
      <c r="A106" s="55">
        <v>65</v>
      </c>
      <c r="B106" s="87" t="s">
        <v>254</v>
      </c>
      <c r="C106" s="52" t="s">
        <v>255</v>
      </c>
      <c r="D106" s="53">
        <f t="shared" ref="D106:E106" si="23">D107+D112+D120</f>
        <v>831104.49</v>
      </c>
      <c r="E106" s="53">
        <f t="shared" si="23"/>
        <v>551497.08000000007</v>
      </c>
      <c r="F106" s="54">
        <f t="shared" si="0"/>
        <v>66.357129173974272</v>
      </c>
    </row>
    <row r="107" spans="1:6" ht="12.75" customHeight="1">
      <c r="A107" s="55">
        <v>651</v>
      </c>
      <c r="B107" s="87" t="s">
        <v>256</v>
      </c>
      <c r="C107" s="52" t="s">
        <v>257</v>
      </c>
      <c r="D107" s="53">
        <f t="shared" ref="D107:E107" si="24">SUM(D108:D111)</f>
        <v>64185.64</v>
      </c>
      <c r="E107" s="53">
        <f t="shared" si="24"/>
        <v>69079.240000000005</v>
      </c>
      <c r="F107" s="54">
        <f t="shared" si="0"/>
        <v>107.62413524271162</v>
      </c>
    </row>
    <row r="108" spans="1:6" ht="12.75" customHeight="1">
      <c r="A108" s="55">
        <v>6511</v>
      </c>
      <c r="B108" s="87" t="s">
        <v>258</v>
      </c>
      <c r="C108" s="52" t="s">
        <v>259</v>
      </c>
      <c r="D108" s="244"/>
      <c r="E108" s="244"/>
      <c r="F108" s="54" t="str">
        <f t="shared" si="0"/>
        <v>-</v>
      </c>
    </row>
    <row r="109" spans="1:6" ht="12.75" customHeight="1">
      <c r="A109" s="55">
        <v>6512</v>
      </c>
      <c r="B109" s="87" t="s">
        <v>260</v>
      </c>
      <c r="C109" s="52" t="s">
        <v>261</v>
      </c>
      <c r="D109" s="244">
        <v>64185.64</v>
      </c>
      <c r="E109" s="244">
        <v>69079.240000000005</v>
      </c>
      <c r="F109" s="54">
        <f t="shared" si="0"/>
        <v>107.62413524271162</v>
      </c>
    </row>
    <row r="110" spans="1:6" ht="12.75" customHeight="1">
      <c r="A110" s="55">
        <v>6513</v>
      </c>
      <c r="B110" s="87" t="s">
        <v>262</v>
      </c>
      <c r="C110" s="52" t="s">
        <v>263</v>
      </c>
      <c r="D110" s="244"/>
      <c r="E110" s="244"/>
      <c r="F110" s="54" t="str">
        <f t="shared" si="0"/>
        <v>-</v>
      </c>
    </row>
    <row r="111" spans="1:6" ht="12.75" customHeight="1">
      <c r="A111" s="55">
        <v>6514</v>
      </c>
      <c r="B111" s="87" t="s">
        <v>264</v>
      </c>
      <c r="C111" s="52" t="s">
        <v>265</v>
      </c>
      <c r="D111" s="244"/>
      <c r="E111" s="244"/>
      <c r="F111" s="54" t="str">
        <f t="shared" si="0"/>
        <v>-</v>
      </c>
    </row>
    <row r="112" spans="1:6" ht="12.75" customHeight="1">
      <c r="A112" s="55">
        <v>652</v>
      </c>
      <c r="B112" s="87" t="s">
        <v>266</v>
      </c>
      <c r="C112" s="52" t="s">
        <v>267</v>
      </c>
      <c r="D112" s="53">
        <f t="shared" ref="D112:E112" si="25">SUM(D113:D119)</f>
        <v>230102.08000000002</v>
      </c>
      <c r="E112" s="53">
        <f t="shared" si="25"/>
        <v>16537.240000000002</v>
      </c>
      <c r="F112" s="54">
        <f t="shared" si="0"/>
        <v>7.1869146076384878</v>
      </c>
    </row>
    <row r="113" spans="1:6" ht="12.75" customHeight="1">
      <c r="A113" s="55">
        <v>6521</v>
      </c>
      <c r="B113" s="87" t="s">
        <v>268</v>
      </c>
      <c r="C113" s="52" t="s">
        <v>269</v>
      </c>
      <c r="D113" s="244"/>
      <c r="E113" s="244"/>
      <c r="F113" s="54" t="str">
        <f t="shared" si="0"/>
        <v>-</v>
      </c>
    </row>
    <row r="114" spans="1:6" ht="12.75" customHeight="1">
      <c r="A114" s="55">
        <v>6522</v>
      </c>
      <c r="B114" s="87" t="s">
        <v>270</v>
      </c>
      <c r="C114" s="52" t="s">
        <v>271</v>
      </c>
      <c r="D114" s="244"/>
      <c r="E114" s="244"/>
      <c r="F114" s="54" t="str">
        <f t="shared" si="0"/>
        <v>-</v>
      </c>
    </row>
    <row r="115" spans="1:6" ht="12.75" customHeight="1">
      <c r="A115" s="55">
        <v>6524</v>
      </c>
      <c r="B115" s="87" t="s">
        <v>272</v>
      </c>
      <c r="C115" s="52" t="s">
        <v>273</v>
      </c>
      <c r="D115" s="244">
        <v>6895.76</v>
      </c>
      <c r="E115" s="244">
        <v>0</v>
      </c>
      <c r="F115" s="54">
        <f t="shared" si="0"/>
        <v>0</v>
      </c>
    </row>
    <row r="116" spans="1:6" ht="12.75" customHeight="1">
      <c r="A116" s="55">
        <v>6525</v>
      </c>
      <c r="B116" s="87" t="s">
        <v>274</v>
      </c>
      <c r="C116" s="52" t="s">
        <v>275</v>
      </c>
      <c r="D116" s="244"/>
      <c r="E116" s="244"/>
      <c r="F116" s="54" t="str">
        <f t="shared" si="0"/>
        <v>-</v>
      </c>
    </row>
    <row r="117" spans="1:6" ht="12.75" customHeight="1">
      <c r="A117" s="55">
        <v>6526</v>
      </c>
      <c r="B117" s="87" t="s">
        <v>276</v>
      </c>
      <c r="C117" s="52" t="s">
        <v>277</v>
      </c>
      <c r="D117" s="244">
        <v>223206.32</v>
      </c>
      <c r="E117" s="244">
        <v>16537.240000000002</v>
      </c>
      <c r="F117" s="54">
        <f t="shared" si="0"/>
        <v>7.4089479186790053</v>
      </c>
    </row>
    <row r="118" spans="1:6" ht="12.75" customHeight="1">
      <c r="A118" s="55">
        <v>6527</v>
      </c>
      <c r="B118" s="87" t="s">
        <v>278</v>
      </c>
      <c r="C118" s="52" t="s">
        <v>279</v>
      </c>
      <c r="D118" s="244"/>
      <c r="E118" s="244"/>
      <c r="F118" s="54" t="str">
        <f t="shared" si="0"/>
        <v>-</v>
      </c>
    </row>
    <row r="119" spans="1:6" ht="24">
      <c r="A119" s="55" t="s">
        <v>280</v>
      </c>
      <c r="B119" s="234" t="s">
        <v>281</v>
      </c>
      <c r="C119" s="52" t="s">
        <v>280</v>
      </c>
      <c r="D119" s="244"/>
      <c r="E119" s="244"/>
      <c r="F119" s="54" t="str">
        <f t="shared" si="0"/>
        <v>-</v>
      </c>
    </row>
    <row r="120" spans="1:6" ht="12.75" customHeight="1">
      <c r="A120" s="55">
        <v>653</v>
      </c>
      <c r="B120" s="87" t="s">
        <v>282</v>
      </c>
      <c r="C120" s="52" t="s">
        <v>283</v>
      </c>
      <c r="D120" s="53">
        <f t="shared" ref="D120:E120" si="26">SUM(D121:D123)</f>
        <v>536816.77</v>
      </c>
      <c r="E120" s="53">
        <f t="shared" si="26"/>
        <v>465880.60000000003</v>
      </c>
      <c r="F120" s="54">
        <f t="shared" si="0"/>
        <v>86.78577608519943</v>
      </c>
    </row>
    <row r="121" spans="1:6" ht="12.75" customHeight="1">
      <c r="A121" s="55">
        <v>6531</v>
      </c>
      <c r="B121" s="87" t="s">
        <v>284</v>
      </c>
      <c r="C121" s="52" t="s">
        <v>285</v>
      </c>
      <c r="D121" s="244">
        <v>0</v>
      </c>
      <c r="E121" s="244">
        <v>3005.02</v>
      </c>
      <c r="F121" s="54" t="str">
        <f t="shared" si="0"/>
        <v>-</v>
      </c>
    </row>
    <row r="122" spans="1:6" ht="12.75" customHeight="1">
      <c r="A122" s="55">
        <v>6532</v>
      </c>
      <c r="B122" s="87" t="s">
        <v>286</v>
      </c>
      <c r="C122" s="52" t="s">
        <v>287</v>
      </c>
      <c r="D122" s="244">
        <v>536816.77</v>
      </c>
      <c r="E122" s="244">
        <v>462875.58</v>
      </c>
      <c r="F122" s="54">
        <f t="shared" si="0"/>
        <v>86.225991039735959</v>
      </c>
    </row>
    <row r="123" spans="1:6" ht="12.75" customHeight="1">
      <c r="A123" s="55">
        <v>6533</v>
      </c>
      <c r="B123" s="87" t="s">
        <v>288</v>
      </c>
      <c r="C123" s="52" t="s">
        <v>289</v>
      </c>
      <c r="D123" s="244"/>
      <c r="E123" s="244"/>
      <c r="F123" s="54" t="str">
        <f t="shared" si="0"/>
        <v>-</v>
      </c>
    </row>
    <row r="124" spans="1:6" ht="24">
      <c r="A124" s="55">
        <v>66</v>
      </c>
      <c r="B124" s="233" t="s">
        <v>290</v>
      </c>
      <c r="C124" s="52" t="s">
        <v>291</v>
      </c>
      <c r="D124" s="53">
        <f t="shared" ref="D124:E124" si="27">D125+D128</f>
        <v>0</v>
      </c>
      <c r="E124" s="53">
        <f t="shared" si="27"/>
        <v>0</v>
      </c>
      <c r="F124" s="54" t="str">
        <f t="shared" si="0"/>
        <v>-</v>
      </c>
    </row>
    <row r="125" spans="1:6" ht="12.75" customHeight="1">
      <c r="A125" s="55">
        <v>661</v>
      </c>
      <c r="B125" s="88" t="s">
        <v>292</v>
      </c>
      <c r="C125" s="52" t="s">
        <v>293</v>
      </c>
      <c r="D125" s="53">
        <f t="shared" ref="D125:E125" si="28">SUM(D126:D127)</f>
        <v>0</v>
      </c>
      <c r="E125" s="53">
        <f t="shared" si="28"/>
        <v>0</v>
      </c>
      <c r="F125" s="54" t="str">
        <f t="shared" si="0"/>
        <v>-</v>
      </c>
    </row>
    <row r="126" spans="1:6" ht="12.75" customHeight="1">
      <c r="A126" s="55">
        <v>6614</v>
      </c>
      <c r="B126" s="88" t="s">
        <v>294</v>
      </c>
      <c r="C126" s="52" t="s">
        <v>295</v>
      </c>
      <c r="D126" s="244"/>
      <c r="E126" s="244"/>
      <c r="F126" s="54" t="str">
        <f t="shared" si="0"/>
        <v>-</v>
      </c>
    </row>
    <row r="127" spans="1:6" ht="12.75" customHeight="1">
      <c r="A127" s="55">
        <v>6615</v>
      </c>
      <c r="B127" s="88" t="s">
        <v>296</v>
      </c>
      <c r="C127" s="52" t="s">
        <v>297</v>
      </c>
      <c r="D127" s="244"/>
      <c r="E127" s="244"/>
      <c r="F127" s="54" t="str">
        <f t="shared" si="0"/>
        <v>-</v>
      </c>
    </row>
    <row r="128" spans="1:6" ht="24">
      <c r="A128" s="55">
        <v>663</v>
      </c>
      <c r="B128" s="233" t="s">
        <v>298</v>
      </c>
      <c r="C128" s="52" t="s">
        <v>299</v>
      </c>
      <c r="D128" s="53">
        <f t="shared" ref="D128:E128" si="29">SUM(D129:D132)</f>
        <v>0</v>
      </c>
      <c r="E128" s="53">
        <f t="shared" si="29"/>
        <v>0</v>
      </c>
      <c r="F128" s="54" t="str">
        <f t="shared" si="0"/>
        <v>-</v>
      </c>
    </row>
    <row r="129" spans="1:6" ht="12.75" customHeight="1">
      <c r="A129" s="55">
        <v>6631</v>
      </c>
      <c r="B129" s="88" t="s">
        <v>300</v>
      </c>
      <c r="C129" s="52" t="s">
        <v>301</v>
      </c>
      <c r="D129" s="244"/>
      <c r="E129" s="244"/>
      <c r="F129" s="54" t="str">
        <f t="shared" si="0"/>
        <v>-</v>
      </c>
    </row>
    <row r="130" spans="1:6" ht="12.75" customHeight="1">
      <c r="A130" s="55">
        <v>6632</v>
      </c>
      <c r="B130" s="234" t="s">
        <v>302</v>
      </c>
      <c r="C130" s="52" t="s">
        <v>303</v>
      </c>
      <c r="D130" s="244"/>
      <c r="E130" s="244"/>
      <c r="F130" s="54" t="str">
        <f t="shared" si="0"/>
        <v>-</v>
      </c>
    </row>
    <row r="131" spans="1:6" ht="24">
      <c r="A131" s="55" t="s">
        <v>304</v>
      </c>
      <c r="B131" s="234" t="s">
        <v>305</v>
      </c>
      <c r="C131" s="56" t="s">
        <v>304</v>
      </c>
      <c r="D131" s="244"/>
      <c r="E131" s="244"/>
      <c r="F131" s="54" t="str">
        <f t="shared" si="0"/>
        <v>-</v>
      </c>
    </row>
    <row r="132" spans="1:6" ht="24">
      <c r="A132" s="55" t="s">
        <v>306</v>
      </c>
      <c r="B132" s="234" t="s">
        <v>307</v>
      </c>
      <c r="C132" s="56" t="s">
        <v>306</v>
      </c>
      <c r="D132" s="244"/>
      <c r="E132" s="244"/>
      <c r="F132" s="54" t="str">
        <f>IF(D132&lt;&gt;0,IF(E132/D132&gt;=100,"&gt;&gt;100",E132/D132*100),"-")</f>
        <v>-</v>
      </c>
    </row>
    <row r="133" spans="1:6" ht="24">
      <c r="A133" s="55">
        <v>67</v>
      </c>
      <c r="B133" s="234" t="s">
        <v>308</v>
      </c>
      <c r="C133" s="52" t="s">
        <v>309</v>
      </c>
      <c r="D133" s="53">
        <f t="shared" ref="D133:E133" si="30">D134+D138</f>
        <v>0</v>
      </c>
      <c r="E133" s="53">
        <f t="shared" si="30"/>
        <v>0</v>
      </c>
      <c r="F133" s="54" t="str">
        <f t="shared" ref="F133:F223" si="31">IF(D133&lt;&gt;0,IF(E133/D133&gt;=100,"&gt;&gt;100",E133/D133*100),"-")</f>
        <v>-</v>
      </c>
    </row>
    <row r="134" spans="1:6" ht="24">
      <c r="A134" s="55">
        <v>671</v>
      </c>
      <c r="B134" s="234" t="s">
        <v>310</v>
      </c>
      <c r="C134" s="52" t="s">
        <v>311</v>
      </c>
      <c r="D134" s="53">
        <f t="shared" ref="D134:E134" si="32">SUM(D135:D137)</f>
        <v>0</v>
      </c>
      <c r="E134" s="53">
        <f t="shared" si="32"/>
        <v>0</v>
      </c>
      <c r="F134" s="54" t="str">
        <f t="shared" si="31"/>
        <v>-</v>
      </c>
    </row>
    <row r="135" spans="1:6" ht="12.75" customHeight="1">
      <c r="A135" s="55">
        <v>6711</v>
      </c>
      <c r="B135" s="87" t="s">
        <v>312</v>
      </c>
      <c r="C135" s="52" t="s">
        <v>313</v>
      </c>
      <c r="D135" s="244"/>
      <c r="E135" s="244"/>
      <c r="F135" s="54" t="str">
        <f t="shared" si="31"/>
        <v>-</v>
      </c>
    </row>
    <row r="136" spans="1:6" ht="24">
      <c r="A136" s="55">
        <v>6712</v>
      </c>
      <c r="B136" s="234" t="s">
        <v>314</v>
      </c>
      <c r="C136" s="52" t="s">
        <v>315</v>
      </c>
      <c r="D136" s="244"/>
      <c r="E136" s="244"/>
      <c r="F136" s="54" t="str">
        <f t="shared" si="31"/>
        <v>-</v>
      </c>
    </row>
    <row r="137" spans="1:6" ht="24">
      <c r="A137" s="55" t="s">
        <v>316</v>
      </c>
      <c r="B137" s="87" t="s">
        <v>317</v>
      </c>
      <c r="C137" s="52" t="s">
        <v>316</v>
      </c>
      <c r="D137" s="244"/>
      <c r="E137" s="244"/>
      <c r="F137" s="54" t="str">
        <f t="shared" si="31"/>
        <v>-</v>
      </c>
    </row>
    <row r="138" spans="1:6" ht="12.75" customHeight="1">
      <c r="A138" s="55" t="s">
        <v>318</v>
      </c>
      <c r="B138" s="87" t="s">
        <v>319</v>
      </c>
      <c r="C138" s="52" t="s">
        <v>318</v>
      </c>
      <c r="D138" s="244"/>
      <c r="E138" s="244"/>
      <c r="F138" s="54" t="str">
        <f t="shared" si="31"/>
        <v>-</v>
      </c>
    </row>
    <row r="139" spans="1:6" ht="12.75" customHeight="1">
      <c r="A139" s="55">
        <v>68</v>
      </c>
      <c r="B139" s="87" t="s">
        <v>320</v>
      </c>
      <c r="C139" s="52" t="s">
        <v>321</v>
      </c>
      <c r="D139" s="53">
        <f t="shared" ref="D139:E139" si="33">D140+D150</f>
        <v>0</v>
      </c>
      <c r="E139" s="53">
        <f t="shared" si="33"/>
        <v>0</v>
      </c>
      <c r="F139" s="54" t="str">
        <f t="shared" si="31"/>
        <v>-</v>
      </c>
    </row>
    <row r="140" spans="1:6" ht="12.75" customHeight="1">
      <c r="A140" s="55">
        <v>681</v>
      </c>
      <c r="B140" s="87" t="s">
        <v>322</v>
      </c>
      <c r="C140" s="52" t="s">
        <v>323</v>
      </c>
      <c r="D140" s="53">
        <f t="shared" ref="D140:E140" si="34">SUM(D141:D149)</f>
        <v>0</v>
      </c>
      <c r="E140" s="53">
        <f t="shared" si="34"/>
        <v>0</v>
      </c>
      <c r="F140" s="54" t="str">
        <f t="shared" si="31"/>
        <v>-</v>
      </c>
    </row>
    <row r="141" spans="1:6" ht="12.75" customHeight="1">
      <c r="A141" s="55">
        <v>6811</v>
      </c>
      <c r="B141" s="87" t="s">
        <v>324</v>
      </c>
      <c r="C141" s="52" t="s">
        <v>325</v>
      </c>
      <c r="D141" s="244"/>
      <c r="E141" s="244"/>
      <c r="F141" s="54" t="str">
        <f t="shared" si="31"/>
        <v>-</v>
      </c>
    </row>
    <row r="142" spans="1:6" ht="12.75" customHeight="1">
      <c r="A142" s="55">
        <v>6812</v>
      </c>
      <c r="B142" s="87" t="s">
        <v>326</v>
      </c>
      <c r="C142" s="52" t="s">
        <v>327</v>
      </c>
      <c r="D142" s="244"/>
      <c r="E142" s="244"/>
      <c r="F142" s="54" t="str">
        <f t="shared" si="31"/>
        <v>-</v>
      </c>
    </row>
    <row r="143" spans="1:6" ht="12.75" customHeight="1">
      <c r="A143" s="55">
        <v>6813</v>
      </c>
      <c r="B143" s="87" t="s">
        <v>328</v>
      </c>
      <c r="C143" s="52" t="s">
        <v>329</v>
      </c>
      <c r="D143" s="244"/>
      <c r="E143" s="244"/>
      <c r="F143" s="54" t="str">
        <f t="shared" si="31"/>
        <v>-</v>
      </c>
    </row>
    <row r="144" spans="1:6" ht="12.75" customHeight="1">
      <c r="A144" s="55">
        <v>6814</v>
      </c>
      <c r="B144" s="87" t="s">
        <v>330</v>
      </c>
      <c r="C144" s="52" t="s">
        <v>331</v>
      </c>
      <c r="D144" s="244"/>
      <c r="E144" s="244"/>
      <c r="F144" s="54" t="str">
        <f t="shared" si="31"/>
        <v>-</v>
      </c>
    </row>
    <row r="145" spans="1:6" ht="12.75" customHeight="1">
      <c r="A145" s="55">
        <v>6815</v>
      </c>
      <c r="B145" s="87" t="s">
        <v>332</v>
      </c>
      <c r="C145" s="52" t="s">
        <v>333</v>
      </c>
      <c r="D145" s="244"/>
      <c r="E145" s="244"/>
      <c r="F145" s="54" t="str">
        <f t="shared" si="31"/>
        <v>-</v>
      </c>
    </row>
    <row r="146" spans="1:6" ht="12.75" customHeight="1">
      <c r="A146" s="55">
        <v>6816</v>
      </c>
      <c r="B146" s="87" t="s">
        <v>334</v>
      </c>
      <c r="C146" s="52" t="s">
        <v>335</v>
      </c>
      <c r="D146" s="244"/>
      <c r="E146" s="244"/>
      <c r="F146" s="54" t="str">
        <f t="shared" si="31"/>
        <v>-</v>
      </c>
    </row>
    <row r="147" spans="1:6" ht="12.75" customHeight="1">
      <c r="A147" s="55">
        <v>6817</v>
      </c>
      <c r="B147" s="87" t="s">
        <v>336</v>
      </c>
      <c r="C147" s="52" t="s">
        <v>337</v>
      </c>
      <c r="D147" s="244"/>
      <c r="E147" s="244"/>
      <c r="F147" s="54" t="str">
        <f t="shared" si="31"/>
        <v>-</v>
      </c>
    </row>
    <row r="148" spans="1:6" ht="12.75" customHeight="1">
      <c r="A148" s="55">
        <v>6818</v>
      </c>
      <c r="B148" s="87" t="s">
        <v>338</v>
      </c>
      <c r="C148" s="52" t="s">
        <v>339</v>
      </c>
      <c r="D148" s="244"/>
      <c r="E148" s="244"/>
      <c r="F148" s="54" t="str">
        <f t="shared" si="31"/>
        <v>-</v>
      </c>
    </row>
    <row r="149" spans="1:6" ht="12.75" customHeight="1">
      <c r="A149" s="55">
        <v>6819</v>
      </c>
      <c r="B149" s="87" t="s">
        <v>340</v>
      </c>
      <c r="C149" s="52" t="s">
        <v>341</v>
      </c>
      <c r="D149" s="244"/>
      <c r="E149" s="244"/>
      <c r="F149" s="54" t="str">
        <f t="shared" si="31"/>
        <v>-</v>
      </c>
    </row>
    <row r="150" spans="1:6" ht="12.75" customHeight="1">
      <c r="A150" s="55">
        <v>683</v>
      </c>
      <c r="B150" s="87" t="s">
        <v>342</v>
      </c>
      <c r="C150" s="52" t="s">
        <v>343</v>
      </c>
      <c r="D150" s="244"/>
      <c r="E150" s="244"/>
      <c r="F150" s="54" t="str">
        <f t="shared" si="31"/>
        <v>-</v>
      </c>
    </row>
    <row r="151" spans="1:6" ht="12.75" customHeight="1">
      <c r="A151" s="55">
        <v>3</v>
      </c>
      <c r="B151" s="87" t="s">
        <v>344</v>
      </c>
      <c r="C151" s="52" t="s">
        <v>52</v>
      </c>
      <c r="D151" s="53">
        <f t="shared" ref="D151:E151" si="35">D152+D163+D196+D215+D224+D252+D263</f>
        <v>2057966.5400000003</v>
      </c>
      <c r="E151" s="53">
        <f t="shared" si="35"/>
        <v>2317938.42</v>
      </c>
      <c r="F151" s="54">
        <f t="shared" si="31"/>
        <v>112.63246388835843</v>
      </c>
    </row>
    <row r="152" spans="1:6" ht="12.75" customHeight="1">
      <c r="A152" s="55">
        <v>31</v>
      </c>
      <c r="B152" s="87" t="s">
        <v>345</v>
      </c>
      <c r="C152" s="52" t="s">
        <v>346</v>
      </c>
      <c r="D152" s="53">
        <f t="shared" ref="D152:E152" si="36">D153+D158+D159</f>
        <v>488567.44999999995</v>
      </c>
      <c r="E152" s="53">
        <f t="shared" si="36"/>
        <v>579247.1</v>
      </c>
      <c r="F152" s="54">
        <f t="shared" si="31"/>
        <v>118.56031342243534</v>
      </c>
    </row>
    <row r="153" spans="1:6" ht="12.75" customHeight="1">
      <c r="A153" s="55">
        <v>311</v>
      </c>
      <c r="B153" s="87" t="s">
        <v>347</v>
      </c>
      <c r="C153" s="52" t="s">
        <v>348</v>
      </c>
      <c r="D153" s="53">
        <f t="shared" ref="D153:E153" si="37">SUM(D154:D157)</f>
        <v>410100.8</v>
      </c>
      <c r="E153" s="53">
        <f t="shared" si="37"/>
        <v>480967.52</v>
      </c>
      <c r="F153" s="54">
        <f t="shared" si="31"/>
        <v>117.28031742439909</v>
      </c>
    </row>
    <row r="154" spans="1:6" ht="12.75" customHeight="1">
      <c r="A154" s="55">
        <v>3111</v>
      </c>
      <c r="B154" s="87" t="s">
        <v>349</v>
      </c>
      <c r="C154" s="52" t="s">
        <v>350</v>
      </c>
      <c r="D154" s="244">
        <v>410100.8</v>
      </c>
      <c r="E154" s="244">
        <v>480967.52</v>
      </c>
      <c r="F154" s="54">
        <f t="shared" si="31"/>
        <v>117.28031742439909</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c r="E156" s="244"/>
      <c r="F156" s="54" t="str">
        <f t="shared" si="31"/>
        <v>-</v>
      </c>
    </row>
    <row r="157" spans="1:6" ht="12.75" customHeight="1">
      <c r="A157" s="55">
        <v>3114</v>
      </c>
      <c r="B157" s="87" t="s">
        <v>355</v>
      </c>
      <c r="C157" s="52" t="s">
        <v>356</v>
      </c>
      <c r="D157" s="244"/>
      <c r="E157" s="244"/>
      <c r="F157" s="54" t="str">
        <f t="shared" si="31"/>
        <v>-</v>
      </c>
    </row>
    <row r="158" spans="1:6" ht="12.75" customHeight="1">
      <c r="A158" s="55">
        <v>312</v>
      </c>
      <c r="B158" s="87" t="s">
        <v>357</v>
      </c>
      <c r="C158" s="52" t="s">
        <v>358</v>
      </c>
      <c r="D158" s="244">
        <v>10800</v>
      </c>
      <c r="E158" s="244">
        <v>18918.73</v>
      </c>
      <c r="F158" s="54">
        <f t="shared" si="31"/>
        <v>175.17342592592593</v>
      </c>
    </row>
    <row r="159" spans="1:6" ht="12.75" customHeight="1">
      <c r="A159" s="55">
        <v>313</v>
      </c>
      <c r="B159" s="87" t="s">
        <v>359</v>
      </c>
      <c r="C159" s="52" t="s">
        <v>360</v>
      </c>
      <c r="D159" s="53">
        <f t="shared" ref="D159:E159" si="38">SUM(D160:D162)</f>
        <v>67666.649999999994</v>
      </c>
      <c r="E159" s="53">
        <f t="shared" si="38"/>
        <v>79360.850000000006</v>
      </c>
      <c r="F159" s="54">
        <f t="shared" si="31"/>
        <v>117.28207322218553</v>
      </c>
    </row>
    <row r="160" spans="1:6" ht="12.75" customHeight="1">
      <c r="A160" s="55">
        <v>3131</v>
      </c>
      <c r="B160" s="87" t="s">
        <v>138</v>
      </c>
      <c r="C160" s="52" t="s">
        <v>361</v>
      </c>
      <c r="D160" s="244"/>
      <c r="E160" s="244"/>
      <c r="F160" s="54" t="str">
        <f t="shared" si="31"/>
        <v>-</v>
      </c>
    </row>
    <row r="161" spans="1:6" ht="12.75" customHeight="1">
      <c r="A161" s="55">
        <v>3132</v>
      </c>
      <c r="B161" s="87" t="s">
        <v>362</v>
      </c>
      <c r="C161" s="52" t="s">
        <v>363</v>
      </c>
      <c r="D161" s="244">
        <v>67666.649999999994</v>
      </c>
      <c r="E161" s="244">
        <v>79360.850000000006</v>
      </c>
      <c r="F161" s="54">
        <f t="shared" si="31"/>
        <v>117.28207322218553</v>
      </c>
    </row>
    <row r="162" spans="1:6" ht="12.75" customHeight="1">
      <c r="A162" s="55">
        <v>3133</v>
      </c>
      <c r="B162" s="87" t="s">
        <v>364</v>
      </c>
      <c r="C162" s="52" t="s">
        <v>365</v>
      </c>
      <c r="D162" s="244"/>
      <c r="E162" s="244"/>
      <c r="F162" s="54" t="str">
        <f t="shared" si="31"/>
        <v>-</v>
      </c>
    </row>
    <row r="163" spans="1:6" ht="12.75" customHeight="1">
      <c r="A163" s="55">
        <v>32</v>
      </c>
      <c r="B163" s="87" t="s">
        <v>366</v>
      </c>
      <c r="C163" s="52" t="s">
        <v>367</v>
      </c>
      <c r="D163" s="53">
        <f t="shared" ref="D163:E163" si="39">D164+D169+D177+D187+D188</f>
        <v>670620.67000000004</v>
      </c>
      <c r="E163" s="53">
        <f t="shared" si="39"/>
        <v>732582.47</v>
      </c>
      <c r="F163" s="54">
        <f t="shared" si="31"/>
        <v>109.23947065335757</v>
      </c>
    </row>
    <row r="164" spans="1:6" ht="12.75" customHeight="1">
      <c r="A164" s="55">
        <v>321</v>
      </c>
      <c r="B164" s="87" t="s">
        <v>368</v>
      </c>
      <c r="C164" s="52" t="s">
        <v>369</v>
      </c>
      <c r="D164" s="53">
        <f t="shared" ref="D164:E164" si="40">SUM(D165:D168)</f>
        <v>27116.84</v>
      </c>
      <c r="E164" s="53">
        <f t="shared" si="40"/>
        <v>35683.64</v>
      </c>
      <c r="F164" s="54">
        <f t="shared" si="31"/>
        <v>131.59217666955294</v>
      </c>
    </row>
    <row r="165" spans="1:6" ht="12.75" customHeight="1">
      <c r="A165" s="55">
        <v>3211</v>
      </c>
      <c r="B165" s="87" t="s">
        <v>370</v>
      </c>
      <c r="C165" s="52" t="s">
        <v>371</v>
      </c>
      <c r="D165" s="244">
        <v>25471</v>
      </c>
      <c r="E165" s="244">
        <v>32967</v>
      </c>
      <c r="F165" s="54">
        <f t="shared" si="31"/>
        <v>129.42954732833419</v>
      </c>
    </row>
    <row r="166" spans="1:6" ht="12.75" customHeight="1">
      <c r="A166" s="55">
        <v>3212</v>
      </c>
      <c r="B166" s="87" t="s">
        <v>372</v>
      </c>
      <c r="C166" s="52" t="s">
        <v>373</v>
      </c>
      <c r="D166" s="244">
        <v>1645.84</v>
      </c>
      <c r="E166" s="244">
        <v>2716.64</v>
      </c>
      <c r="F166" s="54">
        <f t="shared" si="31"/>
        <v>165.0610022845477</v>
      </c>
    </row>
    <row r="167" spans="1:6" ht="12.75" customHeight="1">
      <c r="A167" s="55">
        <v>3213</v>
      </c>
      <c r="B167" s="87" t="s">
        <v>374</v>
      </c>
      <c r="C167" s="52" t="s">
        <v>375</v>
      </c>
      <c r="D167" s="244"/>
      <c r="E167" s="244"/>
      <c r="F167" s="54" t="str">
        <f t="shared" si="31"/>
        <v>-</v>
      </c>
    </row>
    <row r="168" spans="1:6" ht="12.75" customHeight="1">
      <c r="A168" s="55">
        <v>3214</v>
      </c>
      <c r="B168" s="87" t="s">
        <v>376</v>
      </c>
      <c r="C168" s="52" t="s">
        <v>377</v>
      </c>
      <c r="D168" s="244"/>
      <c r="E168" s="244"/>
      <c r="F168" s="54" t="str">
        <f t="shared" si="31"/>
        <v>-</v>
      </c>
    </row>
    <row r="169" spans="1:6" ht="12.75" customHeight="1">
      <c r="A169" s="55">
        <v>322</v>
      </c>
      <c r="B169" s="87" t="s">
        <v>378</v>
      </c>
      <c r="C169" s="52" t="s">
        <v>379</v>
      </c>
      <c r="D169" s="53">
        <f t="shared" ref="D169:E169" si="41">SUM(D170:D176)</f>
        <v>128297.8</v>
      </c>
      <c r="E169" s="53">
        <f t="shared" si="41"/>
        <v>181109.27</v>
      </c>
      <c r="F169" s="54">
        <f t="shared" si="31"/>
        <v>141.16319219815148</v>
      </c>
    </row>
    <row r="170" spans="1:6" ht="12.75" customHeight="1">
      <c r="A170" s="55">
        <v>3221</v>
      </c>
      <c r="B170" s="87" t="s">
        <v>380</v>
      </c>
      <c r="C170" s="52" t="s">
        <v>381</v>
      </c>
      <c r="D170" s="244">
        <v>17267.810000000001</v>
      </c>
      <c r="E170" s="244">
        <v>29182.69</v>
      </c>
      <c r="F170" s="54">
        <f t="shared" si="31"/>
        <v>169.00052757124382</v>
      </c>
    </row>
    <row r="171" spans="1:6" ht="12.75" customHeight="1">
      <c r="A171" s="55">
        <v>3222</v>
      </c>
      <c r="B171" s="87" t="s">
        <v>382</v>
      </c>
      <c r="C171" s="52" t="s">
        <v>383</v>
      </c>
      <c r="D171" s="244"/>
      <c r="E171" s="244"/>
      <c r="F171" s="54" t="str">
        <f t="shared" si="31"/>
        <v>-</v>
      </c>
    </row>
    <row r="172" spans="1:6" ht="12.75" customHeight="1">
      <c r="A172" s="55">
        <v>3223</v>
      </c>
      <c r="B172" s="87" t="s">
        <v>384</v>
      </c>
      <c r="C172" s="52" t="s">
        <v>385</v>
      </c>
      <c r="D172" s="244">
        <v>111029.99</v>
      </c>
      <c r="E172" s="244">
        <v>151926.57999999999</v>
      </c>
      <c r="F172" s="54">
        <f t="shared" si="31"/>
        <v>136.8338230058383</v>
      </c>
    </row>
    <row r="173" spans="1:6" ht="12.75" customHeight="1">
      <c r="A173" s="55">
        <v>3224</v>
      </c>
      <c r="B173" s="87" t="s">
        <v>386</v>
      </c>
      <c r="C173" s="52" t="s">
        <v>387</v>
      </c>
      <c r="D173" s="244"/>
      <c r="E173" s="244"/>
      <c r="F173" s="54" t="str">
        <f t="shared" si="31"/>
        <v>-</v>
      </c>
    </row>
    <row r="174" spans="1:6" ht="12.75" customHeight="1">
      <c r="A174" s="55">
        <v>3225</v>
      </c>
      <c r="B174" s="87" t="s">
        <v>388</v>
      </c>
      <c r="C174" s="52" t="s">
        <v>389</v>
      </c>
      <c r="D174" s="244"/>
      <c r="E174" s="244"/>
      <c r="F174" s="54" t="str">
        <f t="shared" si="31"/>
        <v>-</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c r="E176" s="244"/>
      <c r="F176" s="54" t="str">
        <f t="shared" si="31"/>
        <v>-</v>
      </c>
    </row>
    <row r="177" spans="1:6" ht="12.75" customHeight="1">
      <c r="A177" s="55">
        <v>323</v>
      </c>
      <c r="B177" s="87" t="s">
        <v>394</v>
      </c>
      <c r="C177" s="52" t="s">
        <v>395</v>
      </c>
      <c r="D177" s="53">
        <f t="shared" ref="D177:E177" si="42">SUM(D178:D186)</f>
        <v>312275.7</v>
      </c>
      <c r="E177" s="53">
        <f t="shared" si="42"/>
        <v>353414.59</v>
      </c>
      <c r="F177" s="54">
        <f t="shared" si="31"/>
        <v>113.17390049882204</v>
      </c>
    </row>
    <row r="178" spans="1:6" ht="12.75" customHeight="1">
      <c r="A178" s="55">
        <v>3231</v>
      </c>
      <c r="B178" s="87" t="s">
        <v>396</v>
      </c>
      <c r="C178" s="52" t="s">
        <v>397</v>
      </c>
      <c r="D178" s="244">
        <v>42461.7</v>
      </c>
      <c r="E178" s="244">
        <v>39837.01</v>
      </c>
      <c r="F178" s="54">
        <f t="shared" si="31"/>
        <v>93.818688370931937</v>
      </c>
    </row>
    <row r="179" spans="1:6" ht="12.75" customHeight="1">
      <c r="A179" s="55">
        <v>3232</v>
      </c>
      <c r="B179" s="87" t="s">
        <v>398</v>
      </c>
      <c r="C179" s="52" t="s">
        <v>399</v>
      </c>
      <c r="D179" s="244">
        <v>139651.45000000001</v>
      </c>
      <c r="E179" s="244">
        <v>188933.7</v>
      </c>
      <c r="F179" s="54">
        <f t="shared" si="31"/>
        <v>135.28946530809384</v>
      </c>
    </row>
    <row r="180" spans="1:6" ht="12.75" customHeight="1">
      <c r="A180" s="55">
        <v>3233</v>
      </c>
      <c r="B180" s="87" t="s">
        <v>400</v>
      </c>
      <c r="C180" s="52" t="s">
        <v>401</v>
      </c>
      <c r="D180" s="244">
        <v>16725</v>
      </c>
      <c r="E180" s="244">
        <v>17600</v>
      </c>
      <c r="F180" s="54">
        <f t="shared" si="31"/>
        <v>105.23168908819133</v>
      </c>
    </row>
    <row r="181" spans="1:6" ht="12.75" customHeight="1">
      <c r="A181" s="55">
        <v>3234</v>
      </c>
      <c r="B181" s="87" t="s">
        <v>402</v>
      </c>
      <c r="C181" s="52" t="s">
        <v>403</v>
      </c>
      <c r="D181" s="244">
        <v>50952.78</v>
      </c>
      <c r="E181" s="244">
        <v>31422.86</v>
      </c>
      <c r="F181" s="54">
        <f t="shared" si="31"/>
        <v>61.670550654939738</v>
      </c>
    </row>
    <row r="182" spans="1:6" ht="12.75" customHeight="1">
      <c r="A182" s="55">
        <v>3235</v>
      </c>
      <c r="B182" s="87" t="s">
        <v>404</v>
      </c>
      <c r="C182" s="52" t="s">
        <v>405</v>
      </c>
      <c r="D182" s="244"/>
      <c r="E182" s="244"/>
      <c r="F182" s="54" t="str">
        <f t="shared" si="31"/>
        <v>-</v>
      </c>
    </row>
    <row r="183" spans="1:6" ht="12.75" customHeight="1">
      <c r="A183" s="55">
        <v>3236</v>
      </c>
      <c r="B183" s="87" t="s">
        <v>406</v>
      </c>
      <c r="C183" s="52" t="s">
        <v>407</v>
      </c>
      <c r="D183" s="244">
        <v>5625</v>
      </c>
      <c r="E183" s="244">
        <v>24250</v>
      </c>
      <c r="F183" s="54">
        <f t="shared" si="31"/>
        <v>431.11111111111109</v>
      </c>
    </row>
    <row r="184" spans="1:6" ht="12.75" customHeight="1">
      <c r="A184" s="55">
        <v>3237</v>
      </c>
      <c r="B184" s="87" t="s">
        <v>408</v>
      </c>
      <c r="C184" s="52" t="s">
        <v>409</v>
      </c>
      <c r="D184" s="244">
        <v>44616.28</v>
      </c>
      <c r="E184" s="244">
        <v>38273.74</v>
      </c>
      <c r="F184" s="54">
        <f t="shared" si="31"/>
        <v>85.784247364414952</v>
      </c>
    </row>
    <row r="185" spans="1:6" ht="12.75" customHeight="1">
      <c r="A185" s="55">
        <v>3238</v>
      </c>
      <c r="B185" s="87" t="s">
        <v>410</v>
      </c>
      <c r="C185" s="52" t="s">
        <v>411</v>
      </c>
      <c r="D185" s="244"/>
      <c r="E185" s="244"/>
      <c r="F185" s="54" t="str">
        <f t="shared" si="31"/>
        <v>-</v>
      </c>
    </row>
    <row r="186" spans="1:6" ht="12.75" customHeight="1">
      <c r="A186" s="55">
        <v>3239</v>
      </c>
      <c r="B186" s="87" t="s">
        <v>412</v>
      </c>
      <c r="C186" s="52" t="s">
        <v>413</v>
      </c>
      <c r="D186" s="244">
        <v>12243.49</v>
      </c>
      <c r="E186" s="244">
        <v>13097.28</v>
      </c>
      <c r="F186" s="54">
        <f t="shared" si="31"/>
        <v>106.97342016042812</v>
      </c>
    </row>
    <row r="187" spans="1:6" ht="12.75" customHeight="1">
      <c r="A187" s="55">
        <v>324</v>
      </c>
      <c r="B187" s="87" t="s">
        <v>414</v>
      </c>
      <c r="C187" s="52" t="s">
        <v>415</v>
      </c>
      <c r="D187" s="244">
        <v>24054.57</v>
      </c>
      <c r="E187" s="244">
        <v>26682.639999999999</v>
      </c>
      <c r="F187" s="54">
        <f t="shared" si="31"/>
        <v>110.92544992489992</v>
      </c>
    </row>
    <row r="188" spans="1:6" ht="12.75" customHeight="1">
      <c r="A188" s="55">
        <v>329</v>
      </c>
      <c r="B188" s="87" t="s">
        <v>416</v>
      </c>
      <c r="C188" s="52" t="s">
        <v>417</v>
      </c>
      <c r="D188" s="53">
        <f t="shared" ref="D188:E188" si="43">SUM(D189:D195)</f>
        <v>178875.76</v>
      </c>
      <c r="E188" s="53">
        <f t="shared" si="43"/>
        <v>135692.32999999999</v>
      </c>
      <c r="F188" s="54">
        <f t="shared" si="31"/>
        <v>75.858422628085549</v>
      </c>
    </row>
    <row r="189" spans="1:6" ht="12.75" customHeight="1">
      <c r="A189" s="55">
        <v>3291</v>
      </c>
      <c r="B189" s="234" t="s">
        <v>418</v>
      </c>
      <c r="C189" s="52" t="s">
        <v>419</v>
      </c>
      <c r="D189" s="244">
        <v>22192.25</v>
      </c>
      <c r="E189" s="244">
        <v>6569.23</v>
      </c>
      <c r="F189" s="54">
        <f t="shared" si="31"/>
        <v>29.601459969133366</v>
      </c>
    </row>
    <row r="190" spans="1:6" ht="12.75" customHeight="1">
      <c r="A190" s="55">
        <v>3292</v>
      </c>
      <c r="B190" s="87" t="s">
        <v>420</v>
      </c>
      <c r="C190" s="52" t="s">
        <v>421</v>
      </c>
      <c r="D190" s="244"/>
      <c r="E190" s="244"/>
      <c r="F190" s="54" t="str">
        <f t="shared" si="31"/>
        <v>-</v>
      </c>
    </row>
    <row r="191" spans="1:6" ht="12.75" customHeight="1">
      <c r="A191" s="55">
        <v>3293</v>
      </c>
      <c r="B191" s="87" t="s">
        <v>422</v>
      </c>
      <c r="C191" s="52" t="s">
        <v>423</v>
      </c>
      <c r="D191" s="244">
        <v>6308.35</v>
      </c>
      <c r="E191" s="244">
        <v>8387.49</v>
      </c>
      <c r="F191" s="54">
        <f t="shared" si="31"/>
        <v>132.95853907915699</v>
      </c>
    </row>
    <row r="192" spans="1:6" ht="12.75" customHeight="1">
      <c r="A192" s="55">
        <v>3294</v>
      </c>
      <c r="B192" s="87" t="s">
        <v>424</v>
      </c>
      <c r="C192" s="52" t="s">
        <v>425</v>
      </c>
      <c r="D192" s="244"/>
      <c r="E192" s="244"/>
      <c r="F192" s="54" t="str">
        <f t="shared" si="31"/>
        <v>-</v>
      </c>
    </row>
    <row r="193" spans="1:6" ht="12.75" customHeight="1">
      <c r="A193" s="55">
        <v>3295</v>
      </c>
      <c r="B193" s="87" t="s">
        <v>426</v>
      </c>
      <c r="C193" s="52" t="s">
        <v>427</v>
      </c>
      <c r="D193" s="244"/>
      <c r="E193" s="244"/>
      <c r="F193" s="54" t="str">
        <f t="shared" si="31"/>
        <v>-</v>
      </c>
    </row>
    <row r="194" spans="1:6" ht="12.75" customHeight="1">
      <c r="A194" s="55" t="s">
        <v>428</v>
      </c>
      <c r="B194" s="87" t="s">
        <v>429</v>
      </c>
      <c r="C194" s="52" t="s">
        <v>428</v>
      </c>
      <c r="D194" s="244"/>
      <c r="E194" s="244"/>
      <c r="F194" s="54" t="str">
        <f t="shared" si="31"/>
        <v>-</v>
      </c>
    </row>
    <row r="195" spans="1:6" ht="12.75" customHeight="1">
      <c r="A195" s="55">
        <v>3299</v>
      </c>
      <c r="B195" s="87" t="s">
        <v>430</v>
      </c>
      <c r="C195" s="52" t="s">
        <v>431</v>
      </c>
      <c r="D195" s="244">
        <v>150375.16</v>
      </c>
      <c r="E195" s="244">
        <v>120735.61</v>
      </c>
      <c r="F195" s="54">
        <f t="shared" si="31"/>
        <v>80.289597031850207</v>
      </c>
    </row>
    <row r="196" spans="1:6" ht="12.75" customHeight="1">
      <c r="A196" s="55">
        <v>34</v>
      </c>
      <c r="B196" s="234" t="s">
        <v>432</v>
      </c>
      <c r="C196" s="52" t="s">
        <v>433</v>
      </c>
      <c r="D196" s="53">
        <f t="shared" ref="D196:E196" si="44">D197+D202+D210</f>
        <v>190577.87</v>
      </c>
      <c r="E196" s="53">
        <f t="shared" si="44"/>
        <v>44220.17</v>
      </c>
      <c r="F196" s="54">
        <f t="shared" si="31"/>
        <v>23.203202974196323</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190577.87</v>
      </c>
      <c r="E210" s="53">
        <f t="shared" si="47"/>
        <v>44220.17</v>
      </c>
      <c r="F210" s="54">
        <f t="shared" si="31"/>
        <v>23.203202974196323</v>
      </c>
    </row>
    <row r="211" spans="1:6" ht="12.75" customHeight="1">
      <c r="A211" s="55">
        <v>3431</v>
      </c>
      <c r="B211" s="234" t="s">
        <v>462</v>
      </c>
      <c r="C211" s="52" t="s">
        <v>463</v>
      </c>
      <c r="D211" s="244">
        <v>11463.79</v>
      </c>
      <c r="E211" s="244">
        <v>12669.1</v>
      </c>
      <c r="F211" s="54">
        <f t="shared" si="31"/>
        <v>110.51406210337069</v>
      </c>
    </row>
    <row r="212" spans="1:6" ht="12.75" customHeight="1">
      <c r="A212" s="55">
        <v>3432</v>
      </c>
      <c r="B212" s="87" t="s">
        <v>464</v>
      </c>
      <c r="C212" s="52" t="s">
        <v>465</v>
      </c>
      <c r="D212" s="244"/>
      <c r="E212" s="244"/>
      <c r="F212" s="54" t="str">
        <f t="shared" si="31"/>
        <v>-</v>
      </c>
    </row>
    <row r="213" spans="1:6" ht="12.75" customHeight="1">
      <c r="A213" s="55">
        <v>3433</v>
      </c>
      <c r="B213" s="87" t="s">
        <v>466</v>
      </c>
      <c r="C213" s="52" t="s">
        <v>467</v>
      </c>
      <c r="D213" s="244"/>
      <c r="E213" s="244"/>
      <c r="F213" s="54" t="str">
        <f t="shared" si="31"/>
        <v>-</v>
      </c>
    </row>
    <row r="214" spans="1:6" ht="12.75" customHeight="1">
      <c r="A214" s="55">
        <v>3434</v>
      </c>
      <c r="B214" s="87" t="s">
        <v>468</v>
      </c>
      <c r="C214" s="52" t="s">
        <v>469</v>
      </c>
      <c r="D214" s="244">
        <v>179114.08</v>
      </c>
      <c r="E214" s="244">
        <v>31551.07</v>
      </c>
      <c r="F214" s="54">
        <f t="shared" si="31"/>
        <v>17.615069680730851</v>
      </c>
    </row>
    <row r="215" spans="1:6" ht="12.75" customHeight="1">
      <c r="A215" s="55">
        <v>35</v>
      </c>
      <c r="B215" s="87" t="s">
        <v>470</v>
      </c>
      <c r="C215" s="52" t="s">
        <v>471</v>
      </c>
      <c r="D215" s="53">
        <f t="shared" ref="D215:E215" si="48">D216+D219+D223</f>
        <v>3584.67</v>
      </c>
      <c r="E215" s="53">
        <f t="shared" si="48"/>
        <v>2593.4699999999998</v>
      </c>
      <c r="F215" s="54">
        <f t="shared" si="31"/>
        <v>72.348919147369202</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3584.67</v>
      </c>
      <c r="E219" s="53">
        <f t="shared" si="50"/>
        <v>2593.4699999999998</v>
      </c>
      <c r="F219" s="54">
        <f t="shared" si="31"/>
        <v>72.348919147369202</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v>3584.67</v>
      </c>
      <c r="E222" s="244">
        <v>2593.4699999999998</v>
      </c>
      <c r="F222" s="54">
        <f t="shared" si="31"/>
        <v>72.348919147369202</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48694.27</v>
      </c>
      <c r="E224" s="53">
        <f t="shared" si="51"/>
        <v>42469.5</v>
      </c>
      <c r="F224" s="54">
        <f t="shared" ref="F224:F235" si="52">IF(D224&lt;&gt;0,IF(E224/D224&gt;=100,"&gt;&gt;100",E224/D224*100),"-")</f>
        <v>87.216627336234836</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48694.27</v>
      </c>
      <c r="E231" s="53">
        <f t="shared" si="55"/>
        <v>42469.5</v>
      </c>
      <c r="F231" s="54">
        <f t="shared" si="52"/>
        <v>87.216627336234836</v>
      </c>
    </row>
    <row r="232" spans="1:6" ht="12.75" customHeight="1">
      <c r="A232" s="55">
        <v>3631</v>
      </c>
      <c r="B232" s="87" t="s">
        <v>504</v>
      </c>
      <c r="C232" s="52" t="s">
        <v>505</v>
      </c>
      <c r="D232" s="244">
        <v>48694.27</v>
      </c>
      <c r="E232" s="244">
        <v>42469.5</v>
      </c>
      <c r="F232" s="54">
        <f t="shared" si="52"/>
        <v>87.216627336234836</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198</v>
      </c>
      <c r="C248" s="52" t="s">
        <v>536</v>
      </c>
      <c r="D248" s="244"/>
      <c r="E248" s="244"/>
      <c r="F248" s="54" t="str">
        <f t="shared" si="61"/>
        <v>-</v>
      </c>
    </row>
    <row r="249" spans="1:6" ht="12.75" customHeight="1">
      <c r="A249" s="55" t="s">
        <v>537</v>
      </c>
      <c r="B249" s="87" t="s">
        <v>200</v>
      </c>
      <c r="C249" s="52" t="s">
        <v>537</v>
      </c>
      <c r="D249" s="244"/>
      <c r="E249" s="244"/>
      <c r="F249" s="54" t="str">
        <f t="shared" si="61"/>
        <v>-</v>
      </c>
    </row>
    <row r="250" spans="1:6" ht="24">
      <c r="A250" s="55" t="s">
        <v>538</v>
      </c>
      <c r="B250" s="87" t="s">
        <v>202</v>
      </c>
      <c r="C250" s="52" t="s">
        <v>538</v>
      </c>
      <c r="D250" s="244"/>
      <c r="E250" s="244"/>
      <c r="F250" s="54" t="str">
        <f t="shared" si="61"/>
        <v>-</v>
      </c>
    </row>
    <row r="251" spans="1:6" ht="24">
      <c r="A251" s="55" t="s">
        <v>539</v>
      </c>
      <c r="B251" s="87" t="s">
        <v>204</v>
      </c>
      <c r="C251" s="52" t="s">
        <v>539</v>
      </c>
      <c r="D251" s="244"/>
      <c r="E251" s="244"/>
      <c r="F251" s="54" t="str">
        <f t="shared" si="61"/>
        <v>-</v>
      </c>
    </row>
    <row r="252" spans="1:6" ht="24">
      <c r="A252" s="55">
        <v>37</v>
      </c>
      <c r="B252" s="87" t="s">
        <v>540</v>
      </c>
      <c r="C252" s="52" t="s">
        <v>541</v>
      </c>
      <c r="D252" s="53">
        <f t="shared" ref="D252:E252" si="63">D253+D259</f>
        <v>296356.34000000003</v>
      </c>
      <c r="E252" s="53">
        <f t="shared" si="63"/>
        <v>455208.76</v>
      </c>
      <c r="F252" s="54">
        <f t="shared" ref="F252:F258" si="64">IF(D252&lt;&gt;0,IF(E252/D252&gt;=100,"&gt;&gt;100",E252/D252*100),"-")</f>
        <v>153.6018294732618</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296356.34000000003</v>
      </c>
      <c r="E259" s="53">
        <f t="shared" si="66"/>
        <v>455208.76</v>
      </c>
      <c r="F259" s="54">
        <f t="shared" ref="F259:F262" si="67">IF(D259&lt;&gt;0,IF(E259/D259&gt;=100,"&gt;&gt;100",E259/D259*100),"-")</f>
        <v>153.6018294732618</v>
      </c>
    </row>
    <row r="260" spans="1:6" ht="12.75" customHeight="1">
      <c r="A260" s="55">
        <v>3721</v>
      </c>
      <c r="B260" s="87" t="s">
        <v>556</v>
      </c>
      <c r="C260" s="52" t="s">
        <v>557</v>
      </c>
      <c r="D260" s="244">
        <v>296356.34000000003</v>
      </c>
      <c r="E260" s="244">
        <v>455208.76</v>
      </c>
      <c r="F260" s="54">
        <f t="shared" si="67"/>
        <v>153.6018294732618</v>
      </c>
    </row>
    <row r="261" spans="1:6" ht="12.75" customHeight="1">
      <c r="A261" s="55">
        <v>3722</v>
      </c>
      <c r="B261" s="87" t="s">
        <v>558</v>
      </c>
      <c r="C261" s="52" t="s">
        <v>559</v>
      </c>
      <c r="D261" s="244"/>
      <c r="E261" s="244"/>
      <c r="F261" s="54" t="str">
        <f t="shared" si="67"/>
        <v>-</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359565.27</v>
      </c>
      <c r="E263" s="53">
        <f t="shared" si="68"/>
        <v>461616.95</v>
      </c>
      <c r="F263" s="54">
        <f t="shared" ref="F263:F267" si="69">IF(D263&lt;&gt;0,IF(E263/D263&gt;=100,"&gt;&gt;100",E263/D263*100),"-")</f>
        <v>128.38196247373946</v>
      </c>
    </row>
    <row r="264" spans="1:6" ht="12.75" customHeight="1">
      <c r="A264" s="55">
        <v>381</v>
      </c>
      <c r="B264" s="87" t="s">
        <v>564</v>
      </c>
      <c r="C264" s="52" t="s">
        <v>565</v>
      </c>
      <c r="D264" s="53">
        <f t="shared" ref="D264:E264" si="70">SUM(D265:D267)</f>
        <v>359565.27</v>
      </c>
      <c r="E264" s="53">
        <f t="shared" si="70"/>
        <v>461616.95</v>
      </c>
      <c r="F264" s="54">
        <f t="shared" si="69"/>
        <v>128.38196247373946</v>
      </c>
    </row>
    <row r="265" spans="1:6" ht="12.75" customHeight="1">
      <c r="A265" s="55">
        <v>3811</v>
      </c>
      <c r="B265" s="87" t="s">
        <v>566</v>
      </c>
      <c r="C265" s="52" t="s">
        <v>567</v>
      </c>
      <c r="D265" s="244">
        <v>355534.71</v>
      </c>
      <c r="E265" s="244">
        <v>452480.55</v>
      </c>
      <c r="F265" s="54">
        <f t="shared" si="69"/>
        <v>127.26761614920802</v>
      </c>
    </row>
    <row r="266" spans="1:6" ht="12.75" customHeight="1">
      <c r="A266" s="55">
        <v>3812</v>
      </c>
      <c r="B266" s="87" t="s">
        <v>568</v>
      </c>
      <c r="C266" s="52" t="s">
        <v>569</v>
      </c>
      <c r="D266" s="244">
        <v>4030.56</v>
      </c>
      <c r="E266" s="244">
        <v>9136.4</v>
      </c>
      <c r="F266" s="54">
        <f t="shared" si="69"/>
        <v>226.67817871462029</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340</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2057966.5400000003</v>
      </c>
      <c r="E289" s="53">
        <f t="shared" si="79"/>
        <v>2317938.42</v>
      </c>
      <c r="F289" s="54">
        <f t="shared" si="76"/>
        <v>112.63246388835843</v>
      </c>
    </row>
    <row r="290" spans="1:6" ht="12.75" customHeight="1">
      <c r="A290" s="55" t="s">
        <v>605</v>
      </c>
      <c r="B290" s="87" t="s">
        <v>616</v>
      </c>
      <c r="C290" s="52" t="s">
        <v>617</v>
      </c>
      <c r="D290" s="53">
        <f>IF(D6&gt;=D289,D6-D289,0)</f>
        <v>1507122.2099999997</v>
      </c>
      <c r="E290" s="53">
        <f>IF(E6&gt;=E289,E6-E289,0)</f>
        <v>1655328.1900000004</v>
      </c>
      <c r="F290" s="54">
        <f t="shared" si="76"/>
        <v>109.83370684982478</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343362.68</v>
      </c>
      <c r="E292" s="244">
        <v>837010.39</v>
      </c>
      <c r="F292" s="54">
        <f t="shared" si="76"/>
        <v>243.76859768219424</v>
      </c>
    </row>
    <row r="293" spans="1:6" ht="12.75" customHeight="1">
      <c r="A293" s="55">
        <v>92221</v>
      </c>
      <c r="B293" s="87" t="s">
        <v>622</v>
      </c>
      <c r="C293" s="52" t="s">
        <v>623</v>
      </c>
      <c r="D293" s="244"/>
      <c r="E293" s="244"/>
      <c r="F293" s="54" t="str">
        <f t="shared" si="76"/>
        <v>-</v>
      </c>
    </row>
    <row r="294" spans="1:6" ht="12.75" customHeight="1">
      <c r="A294" s="55">
        <v>96</v>
      </c>
      <c r="B294" s="87" t="s">
        <v>624</v>
      </c>
      <c r="C294" s="52" t="s">
        <v>625</v>
      </c>
      <c r="D294" s="244">
        <v>124263.05</v>
      </c>
      <c r="E294" s="244">
        <v>119708.16</v>
      </c>
      <c r="F294" s="54">
        <f t="shared" si="76"/>
        <v>96.334477545819126</v>
      </c>
    </row>
    <row r="295" spans="1:6" ht="24">
      <c r="A295" s="55">
        <v>9661</v>
      </c>
      <c r="B295" s="87" t="s">
        <v>626</v>
      </c>
      <c r="C295" s="52" t="s">
        <v>627</v>
      </c>
      <c r="D295" s="244"/>
      <c r="E295" s="244"/>
      <c r="F295" s="54" t="str">
        <f t="shared" si="76"/>
        <v>-</v>
      </c>
    </row>
    <row r="296" spans="1:6" ht="12.75" customHeight="1">
      <c r="A296" s="57" t="s">
        <v>628</v>
      </c>
      <c r="B296" s="235" t="s">
        <v>629</v>
      </c>
      <c r="C296" s="58" t="s">
        <v>628</v>
      </c>
      <c r="D296" s="245"/>
      <c r="E296" s="245"/>
      <c r="F296" s="59" t="str">
        <f t="shared" si="76"/>
        <v>-</v>
      </c>
    </row>
    <row r="297" spans="1:6" s="77" customFormat="1" ht="20.100000000000001" customHeight="1">
      <c r="A297" s="352" t="s">
        <v>630</v>
      </c>
      <c r="B297" s="353"/>
      <c r="C297" s="221"/>
      <c r="D297" s="60"/>
      <c r="E297" s="60"/>
      <c r="F297" s="61"/>
    </row>
    <row r="298" spans="1:6" ht="12.75" customHeight="1">
      <c r="A298" s="55">
        <v>7</v>
      </c>
      <c r="B298" s="87" t="s">
        <v>631</v>
      </c>
      <c r="C298" s="52" t="s">
        <v>632</v>
      </c>
      <c r="D298" s="53">
        <f t="shared" ref="D298:E298" si="80">D299+D311+D344+D348</f>
        <v>0</v>
      </c>
      <c r="E298" s="53">
        <f t="shared" si="80"/>
        <v>73592.399999999994</v>
      </c>
      <c r="F298" s="54" t="str">
        <f t="shared" ref="F298:F418" si="81">IF(D298&lt;&gt;0,IF(E298/D298&gt;=100,"&gt;&gt;100",E298/D298*100),"-")</f>
        <v>-</v>
      </c>
    </row>
    <row r="299" spans="1:6" ht="12.75" customHeight="1">
      <c r="A299" s="55">
        <v>71</v>
      </c>
      <c r="B299" s="87" t="s">
        <v>633</v>
      </c>
      <c r="C299" s="52" t="s">
        <v>634</v>
      </c>
      <c r="D299" s="53">
        <f t="shared" ref="D299:E299" si="82">D300+D304</f>
        <v>0</v>
      </c>
      <c r="E299" s="53">
        <f t="shared" si="82"/>
        <v>73592.399999999994</v>
      </c>
      <c r="F299" s="54" t="str">
        <f t="shared" si="81"/>
        <v>-</v>
      </c>
    </row>
    <row r="300" spans="1:6" ht="24">
      <c r="A300" s="55">
        <v>711</v>
      </c>
      <c r="B300" s="87" t="s">
        <v>635</v>
      </c>
      <c r="C300" s="52" t="s">
        <v>636</v>
      </c>
      <c r="D300" s="53">
        <f t="shared" ref="D300:E300" si="83">SUM(D301:D303)</f>
        <v>0</v>
      </c>
      <c r="E300" s="53">
        <f t="shared" si="83"/>
        <v>73592.399999999994</v>
      </c>
      <c r="F300" s="54" t="str">
        <f t="shared" si="81"/>
        <v>-</v>
      </c>
    </row>
    <row r="301" spans="1:6" ht="12.75" customHeight="1">
      <c r="A301" s="55">
        <v>7111</v>
      </c>
      <c r="B301" s="87" t="s">
        <v>637</v>
      </c>
      <c r="C301" s="52" t="s">
        <v>638</v>
      </c>
      <c r="D301" s="244">
        <v>0</v>
      </c>
      <c r="E301" s="244">
        <v>73592.399999999994</v>
      </c>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1013474.5</v>
      </c>
      <c r="E350" s="53">
        <f t="shared" si="95"/>
        <v>1313364.8599999999</v>
      </c>
      <c r="F350" s="54">
        <f t="shared" si="81"/>
        <v>129.59032121676469</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1013474.5</v>
      </c>
      <c r="E363" s="53">
        <f t="shared" si="99"/>
        <v>1313364.8599999999</v>
      </c>
      <c r="F363" s="54">
        <f t="shared" si="81"/>
        <v>129.59032121676469</v>
      </c>
    </row>
    <row r="364" spans="1:6" ht="12.75" customHeight="1">
      <c r="A364" s="55">
        <v>421</v>
      </c>
      <c r="B364" s="87" t="s">
        <v>755</v>
      </c>
      <c r="C364" s="52" t="s">
        <v>756</v>
      </c>
      <c r="D364" s="53">
        <f t="shared" ref="D364:E364" si="100">SUM(D365:D368)</f>
        <v>1004147.99</v>
      </c>
      <c r="E364" s="53">
        <f t="shared" si="100"/>
        <v>1313364.8599999999</v>
      </c>
      <c r="F364" s="54">
        <f t="shared" si="81"/>
        <v>130.79395398680228</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v>228732.62</v>
      </c>
      <c r="E366" s="244">
        <v>121497.97</v>
      </c>
      <c r="F366" s="54">
        <f t="shared" si="81"/>
        <v>53.117902466207056</v>
      </c>
    </row>
    <row r="367" spans="1:6" ht="12.75" customHeight="1">
      <c r="A367" s="55">
        <v>4213</v>
      </c>
      <c r="B367" s="87" t="s">
        <v>665</v>
      </c>
      <c r="C367" s="52" t="s">
        <v>759</v>
      </c>
      <c r="D367" s="244">
        <v>379282.95</v>
      </c>
      <c r="E367" s="244">
        <v>604335.69999999995</v>
      </c>
      <c r="F367" s="54">
        <f t="shared" si="81"/>
        <v>159.3363740711255</v>
      </c>
    </row>
    <row r="368" spans="1:6" ht="12.75" customHeight="1">
      <c r="A368" s="55">
        <v>4214</v>
      </c>
      <c r="B368" s="87" t="s">
        <v>667</v>
      </c>
      <c r="C368" s="52" t="s">
        <v>760</v>
      </c>
      <c r="D368" s="244">
        <v>396132.42</v>
      </c>
      <c r="E368" s="244">
        <v>587531.18999999994</v>
      </c>
      <c r="F368" s="54">
        <f t="shared" si="81"/>
        <v>148.31686586015857</v>
      </c>
    </row>
    <row r="369" spans="1:6" ht="12.75" customHeight="1">
      <c r="A369" s="55">
        <v>422</v>
      </c>
      <c r="B369" s="87" t="s">
        <v>761</v>
      </c>
      <c r="C369" s="52" t="s">
        <v>762</v>
      </c>
      <c r="D369" s="53">
        <f t="shared" ref="D369:E369" si="101">SUM(D370:D377)</f>
        <v>9326.51</v>
      </c>
      <c r="E369" s="53">
        <f t="shared" si="101"/>
        <v>0</v>
      </c>
      <c r="F369" s="54">
        <f t="shared" si="81"/>
        <v>0</v>
      </c>
    </row>
    <row r="370" spans="1:6" ht="12.75" customHeight="1">
      <c r="A370" s="55">
        <v>4221</v>
      </c>
      <c r="B370" s="87" t="s">
        <v>671</v>
      </c>
      <c r="C370" s="52" t="s">
        <v>763</v>
      </c>
      <c r="D370" s="244">
        <v>9326.51</v>
      </c>
      <c r="E370" s="244">
        <v>0</v>
      </c>
      <c r="F370" s="54">
        <f t="shared" si="81"/>
        <v>0</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c r="E372" s="244"/>
      <c r="F372" s="54" t="str">
        <f t="shared" si="81"/>
        <v>-</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0</v>
      </c>
      <c r="E383" s="53">
        <f t="shared" si="103"/>
        <v>0</v>
      </c>
      <c r="F383" s="54" t="str">
        <f t="shared" si="81"/>
        <v>-</v>
      </c>
    </row>
    <row r="384" spans="1:6" ht="12.75" customHeight="1">
      <c r="A384" s="55">
        <v>4241</v>
      </c>
      <c r="B384" s="87" t="s">
        <v>780</v>
      </c>
      <c r="C384" s="52" t="s">
        <v>781</v>
      </c>
      <c r="D384" s="244"/>
      <c r="E384" s="244"/>
      <c r="F384" s="54" t="str">
        <f t="shared" si="81"/>
        <v>-</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0</v>
      </c>
      <c r="F402" s="54" t="str">
        <f t="shared" si="81"/>
        <v>-</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1013474.5</v>
      </c>
      <c r="E408" s="53">
        <f t="shared" si="111"/>
        <v>1239772.46</v>
      </c>
      <c r="F408" s="54">
        <f t="shared" si="81"/>
        <v>122.32892490141587</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c r="E410" s="244"/>
      <c r="F410" s="54" t="str">
        <f t="shared" si="81"/>
        <v>-</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3565088.75</v>
      </c>
      <c r="E412" s="53">
        <f>E6+E298</f>
        <v>4046859.0100000002</v>
      </c>
      <c r="F412" s="54">
        <f t="shared" si="81"/>
        <v>113.51355586870034</v>
      </c>
    </row>
    <row r="413" spans="1:6" ht="12.75" customHeight="1">
      <c r="A413" s="55" t="s">
        <v>605</v>
      </c>
      <c r="B413" s="87" t="s">
        <v>828</v>
      </c>
      <c r="C413" s="52" t="s">
        <v>829</v>
      </c>
      <c r="D413" s="53">
        <f t="shared" ref="D413:E413" si="112">D289+D350</f>
        <v>3071441.04</v>
      </c>
      <c r="E413" s="53">
        <f t="shared" si="112"/>
        <v>3631303.28</v>
      </c>
      <c r="F413" s="54">
        <f t="shared" si="81"/>
        <v>118.22799893303501</v>
      </c>
    </row>
    <row r="414" spans="1:6" ht="12.75" customHeight="1">
      <c r="A414" s="55" t="s">
        <v>605</v>
      </c>
      <c r="B414" s="87" t="s">
        <v>830</v>
      </c>
      <c r="C414" s="52" t="s">
        <v>831</v>
      </c>
      <c r="D414" s="53">
        <f t="shared" ref="D414:E414" si="113">IF(D412&gt;=D413,D412-D413,0)</f>
        <v>493647.70999999996</v>
      </c>
      <c r="E414" s="53">
        <f t="shared" si="113"/>
        <v>415555.73000000045</v>
      </c>
      <c r="F414" s="54">
        <f t="shared" si="81"/>
        <v>84.180625491000555</v>
      </c>
    </row>
    <row r="415" spans="1:6" ht="12.75" customHeight="1">
      <c r="A415" s="55" t="s">
        <v>605</v>
      </c>
      <c r="B415" s="87" t="s">
        <v>832</v>
      </c>
      <c r="C415" s="52" t="s">
        <v>833</v>
      </c>
      <c r="D415" s="53">
        <f t="shared" ref="D415:E415" si="114">IF(D413&gt;=D412,D413-D412,0)</f>
        <v>0</v>
      </c>
      <c r="E415" s="53">
        <f t="shared" si="114"/>
        <v>0</v>
      </c>
      <c r="F415" s="54" t="str">
        <f t="shared" si="81"/>
        <v>-</v>
      </c>
    </row>
    <row r="416" spans="1:6" ht="12.75" customHeight="1">
      <c r="A416" s="62" t="s">
        <v>834</v>
      </c>
      <c r="B416" s="234" t="s">
        <v>835</v>
      </c>
      <c r="C416" s="63" t="s">
        <v>836</v>
      </c>
      <c r="D416" s="53">
        <f t="shared" ref="D416:E416" si="115">IF(D292-D293+D409-D410&gt;=0,D292-D293+D409-D410,0)</f>
        <v>343362.68</v>
      </c>
      <c r="E416" s="53">
        <f t="shared" si="115"/>
        <v>837010.39</v>
      </c>
      <c r="F416" s="54">
        <f t="shared" si="81"/>
        <v>243.76859768219424</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124263.05</v>
      </c>
      <c r="E418" s="64">
        <f t="shared" si="117"/>
        <v>119708.16</v>
      </c>
      <c r="F418" s="59">
        <f t="shared" si="81"/>
        <v>96.334477545819126</v>
      </c>
    </row>
    <row r="419" spans="1:6" s="77" customFormat="1" ht="20.100000000000001" customHeight="1">
      <c r="A419" s="352" t="s">
        <v>842</v>
      </c>
      <c r="B419" s="353"/>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3565088.75</v>
      </c>
      <c r="E639" s="53">
        <f t="shared" si="180"/>
        <v>4046859.0100000002</v>
      </c>
      <c r="F639" s="54">
        <f t="shared" si="119"/>
        <v>113.51355586870034</v>
      </c>
    </row>
    <row r="640" spans="1:6" ht="12.75" customHeight="1">
      <c r="A640" s="55" t="s">
        <v>605</v>
      </c>
      <c r="B640" s="87" t="s">
        <v>1274</v>
      </c>
      <c r="C640" s="52" t="s">
        <v>1275</v>
      </c>
      <c r="D640" s="53">
        <f t="shared" ref="D640:E640" si="181">D413+D528</f>
        <v>3071441.04</v>
      </c>
      <c r="E640" s="53">
        <f t="shared" si="181"/>
        <v>3631303.28</v>
      </c>
      <c r="F640" s="54">
        <f t="shared" si="119"/>
        <v>118.22799893303501</v>
      </c>
    </row>
    <row r="641" spans="1:6" ht="12.75" customHeight="1">
      <c r="A641" s="55" t="s">
        <v>605</v>
      </c>
      <c r="B641" s="87" t="s">
        <v>1276</v>
      </c>
      <c r="C641" s="52" t="s">
        <v>1277</v>
      </c>
      <c r="D641" s="53">
        <f t="shared" ref="D641:E641" si="182">IF(D639&gt;=D640,D639-D640,0)</f>
        <v>493647.70999999996</v>
      </c>
      <c r="E641" s="53">
        <f t="shared" si="182"/>
        <v>415555.73000000045</v>
      </c>
      <c r="F641" s="54">
        <f t="shared" si="119"/>
        <v>84.180625491000555</v>
      </c>
    </row>
    <row r="642" spans="1:6" ht="12.75" customHeight="1">
      <c r="A642" s="55" t="s">
        <v>605</v>
      </c>
      <c r="B642" s="87" t="s">
        <v>1278</v>
      </c>
      <c r="C642" s="52" t="s">
        <v>1279</v>
      </c>
      <c r="D642" s="53">
        <f t="shared" ref="D642:E642" si="183">IF(D640&gt;=D639,D640-D639,0)</f>
        <v>0</v>
      </c>
      <c r="E642" s="53">
        <f t="shared" si="183"/>
        <v>0</v>
      </c>
      <c r="F642" s="54" t="str">
        <f t="shared" si="119"/>
        <v>-</v>
      </c>
    </row>
    <row r="643" spans="1:6" ht="24">
      <c r="A643" s="62" t="s">
        <v>1280</v>
      </c>
      <c r="B643" s="87" t="s">
        <v>1281</v>
      </c>
      <c r="C643" s="63" t="s">
        <v>1280</v>
      </c>
      <c r="D643" s="53">
        <f t="shared" ref="D643:E643" si="184">IF(D416-D417+D637-D638&gt;=0,D416-D417+D637-D638,0)</f>
        <v>343362.68</v>
      </c>
      <c r="E643" s="53">
        <f t="shared" si="184"/>
        <v>837010.39</v>
      </c>
      <c r="F643" s="54">
        <f t="shared" si="119"/>
        <v>243.76859768219424</v>
      </c>
    </row>
    <row r="644" spans="1:6" ht="24">
      <c r="A644" s="62" t="s">
        <v>1282</v>
      </c>
      <c r="B644" s="87" t="s">
        <v>1283</v>
      </c>
      <c r="C644" s="63" t="s">
        <v>1282</v>
      </c>
      <c r="D644" s="53">
        <f t="shared" ref="D644:E644" si="185">IF(D417-D416+D638-D637&gt;=0,D417-D416+D638-D637,0)</f>
        <v>0</v>
      </c>
      <c r="E644" s="53">
        <f t="shared" si="185"/>
        <v>0</v>
      </c>
      <c r="F644" s="54" t="str">
        <f t="shared" si="119"/>
        <v>-</v>
      </c>
    </row>
    <row r="645" spans="1:6" ht="24">
      <c r="A645" s="55" t="s">
        <v>605</v>
      </c>
      <c r="B645" s="87" t="s">
        <v>1284</v>
      </c>
      <c r="C645" s="52" t="s">
        <v>1285</v>
      </c>
      <c r="D645" s="53">
        <f t="shared" ref="D645:E645" si="186">IF(D641+D643-D642-D644&gt;=0,D641+D643-D642-D644,0)</f>
        <v>837010.3899999999</v>
      </c>
      <c r="E645" s="53">
        <f t="shared" si="186"/>
        <v>1252566.1200000006</v>
      </c>
      <c r="F645" s="54">
        <f t="shared" si="119"/>
        <v>149.64761906957938</v>
      </c>
    </row>
    <row r="646" spans="1:6" ht="24">
      <c r="A646" s="55" t="s">
        <v>605</v>
      </c>
      <c r="B646" s="87" t="s">
        <v>1286</v>
      </c>
      <c r="C646" s="52" t="s">
        <v>1287</v>
      </c>
      <c r="D646" s="53">
        <f t="shared" ref="D646:E646" si="187">IF(D642+D644-D641-D643&gt;=0,D642+D644-D641-D643,0)</f>
        <v>0</v>
      </c>
      <c r="E646" s="53">
        <f t="shared" si="187"/>
        <v>0</v>
      </c>
      <c r="F646" s="54" t="str">
        <f t="shared" si="119"/>
        <v>-</v>
      </c>
    </row>
    <row r="647" spans="1:6" ht="24">
      <c r="A647" s="57" t="s">
        <v>1288</v>
      </c>
      <c r="B647" s="235" t="s">
        <v>1289</v>
      </c>
      <c r="C647" s="58" t="s">
        <v>1288</v>
      </c>
      <c r="D647" s="245"/>
      <c r="E647" s="245"/>
      <c r="F647" s="59" t="str">
        <f t="shared" si="119"/>
        <v>-</v>
      </c>
    </row>
    <row r="648" spans="1:6" s="77" customFormat="1" ht="20.100000000000001" customHeight="1">
      <c r="A648" s="352" t="s">
        <v>1290</v>
      </c>
      <c r="B648" s="353"/>
      <c r="C648" s="221"/>
      <c r="D648" s="60"/>
      <c r="E648" s="60"/>
      <c r="F648" s="61"/>
    </row>
    <row r="649" spans="1:6" ht="12.75" customHeight="1">
      <c r="A649" s="55">
        <v>11</v>
      </c>
      <c r="B649" s="87" t="s">
        <v>1291</v>
      </c>
      <c r="C649" s="52" t="s">
        <v>1292</v>
      </c>
      <c r="D649" s="244">
        <v>953964.2</v>
      </c>
      <c r="E649" s="244">
        <v>925031.85</v>
      </c>
      <c r="F649" s="54">
        <f t="shared" ref="F649:F724" si="188">IF(D649&lt;&gt;0,IF(E649/D649&gt;=100,"&gt;&gt;100",E649/D649*100),"-")</f>
        <v>96.967145098317104</v>
      </c>
    </row>
    <row r="650" spans="1:6" ht="12.75" customHeight="1">
      <c r="A650" s="55" t="s">
        <v>1293</v>
      </c>
      <c r="B650" s="87" t="s">
        <v>1294</v>
      </c>
      <c r="C650" s="52" t="s">
        <v>1293</v>
      </c>
      <c r="D650" s="244">
        <v>3565088.75</v>
      </c>
      <c r="E650" s="244">
        <v>4046859.01</v>
      </c>
      <c r="F650" s="54">
        <f t="shared" si="188"/>
        <v>113.51355586870031</v>
      </c>
    </row>
    <row r="651" spans="1:6" ht="12.75" customHeight="1">
      <c r="A651" s="55" t="s">
        <v>1295</v>
      </c>
      <c r="B651" s="87" t="s">
        <v>1296</v>
      </c>
      <c r="C651" s="52" t="s">
        <v>1295</v>
      </c>
      <c r="D651" s="244">
        <v>3594021.1</v>
      </c>
      <c r="E651" s="244">
        <v>3629364.17</v>
      </c>
      <c r="F651" s="54">
        <f t="shared" si="188"/>
        <v>100.98338515597473</v>
      </c>
    </row>
    <row r="652" spans="1:6" ht="24">
      <c r="A652" s="55">
        <v>11</v>
      </c>
      <c r="B652" s="87" t="s">
        <v>1297</v>
      </c>
      <c r="C652" s="52" t="s">
        <v>1298</v>
      </c>
      <c r="D652" s="53">
        <v>925031.85</v>
      </c>
      <c r="E652" s="53">
        <f t="shared" ref="E652" si="189">+E649+E650-E651</f>
        <v>1342526.6899999995</v>
      </c>
      <c r="F652" s="54">
        <f t="shared" si="188"/>
        <v>145.13302325752346</v>
      </c>
    </row>
    <row r="653" spans="1:6" ht="24">
      <c r="A653" s="55" t="s">
        <v>605</v>
      </c>
      <c r="B653" s="87" t="s">
        <v>1299</v>
      </c>
      <c r="C653" s="52" t="s">
        <v>1300</v>
      </c>
      <c r="D653" s="264">
        <v>4</v>
      </c>
      <c r="E653" s="264">
        <v>4</v>
      </c>
      <c r="F653" s="54">
        <f t="shared" si="188"/>
        <v>100</v>
      </c>
    </row>
    <row r="654" spans="1:6" ht="24">
      <c r="A654" s="55" t="s">
        <v>605</v>
      </c>
      <c r="B654" s="87" t="s">
        <v>1301</v>
      </c>
      <c r="C654" s="52" t="s">
        <v>1302</v>
      </c>
      <c r="D654" s="264"/>
      <c r="E654" s="264"/>
      <c r="F654" s="54" t="str">
        <f t="shared" si="188"/>
        <v>-</v>
      </c>
    </row>
    <row r="655" spans="1:6" ht="12.75" customHeight="1">
      <c r="A655" s="55" t="s">
        <v>605</v>
      </c>
      <c r="B655" s="87" t="s">
        <v>1303</v>
      </c>
      <c r="C655" s="52" t="s">
        <v>1304</v>
      </c>
      <c r="D655" s="264">
        <v>4</v>
      </c>
      <c r="E655" s="264">
        <v>4</v>
      </c>
      <c r="F655" s="54">
        <f t="shared" si="188"/>
        <v>100</v>
      </c>
    </row>
    <row r="656" spans="1:6" ht="12.75" customHeight="1">
      <c r="A656" s="55" t="s">
        <v>605</v>
      </c>
      <c r="B656" s="87" t="s">
        <v>1305</v>
      </c>
      <c r="C656" s="52" t="s">
        <v>1306</v>
      </c>
      <c r="D656" s="264"/>
      <c r="E656" s="264"/>
      <c r="F656" s="54" t="str">
        <f t="shared" si="188"/>
        <v>-</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v>692158.25</v>
      </c>
      <c r="E661" s="244">
        <v>719389.88</v>
      </c>
      <c r="F661" s="54">
        <f t="shared" si="188"/>
        <v>103.93430693053214</v>
      </c>
    </row>
    <row r="662" spans="1:6" ht="12.75" customHeight="1">
      <c r="A662" s="55">
        <v>63312</v>
      </c>
      <c r="B662" s="87" t="s">
        <v>1318</v>
      </c>
      <c r="C662" s="52" t="s">
        <v>1319</v>
      </c>
      <c r="D662" s="244">
        <v>21954.89</v>
      </c>
      <c r="E662" s="244">
        <v>20830.8</v>
      </c>
      <c r="F662" s="54">
        <f t="shared" si="188"/>
        <v>94.88000167616417</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v>542810</v>
      </c>
      <c r="E666" s="244">
        <v>580000</v>
      </c>
      <c r="F666" s="54">
        <f t="shared" si="188"/>
        <v>106.85138446233489</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c r="E675" s="244"/>
      <c r="F675" s="54" t="str">
        <f t="shared" si="188"/>
        <v>-</v>
      </c>
    </row>
    <row r="676" spans="1:6" ht="24">
      <c r="A676" s="55">
        <v>63613</v>
      </c>
      <c r="B676" s="234" t="s">
        <v>1346</v>
      </c>
      <c r="C676" s="52" t="s">
        <v>1347</v>
      </c>
      <c r="D676" s="244"/>
      <c r="E676" s="244"/>
      <c r="F676" s="54" t="str">
        <f t="shared" si="188"/>
        <v>-</v>
      </c>
    </row>
    <row r="677" spans="1:6" ht="24">
      <c r="A677" s="55">
        <v>63622</v>
      </c>
      <c r="B677" s="234" t="s">
        <v>1348</v>
      </c>
      <c r="C677" s="52" t="s">
        <v>1349</v>
      </c>
      <c r="D677" s="244"/>
      <c r="E677" s="244"/>
      <c r="F677" s="54" t="str">
        <f t="shared" si="188"/>
        <v>-</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c r="E694" s="244"/>
      <c r="F694" s="54" t="str">
        <f t="shared" si="188"/>
        <v>-</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v>0</v>
      </c>
      <c r="E698" s="244">
        <v>148250</v>
      </c>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c r="E710" s="244"/>
      <c r="F710" s="54" t="str">
        <f t="shared" si="188"/>
        <v>-</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c r="E716" s="244"/>
      <c r="F716" s="54" t="str">
        <f t="shared" si="188"/>
        <v>-</v>
      </c>
    </row>
    <row r="717" spans="1:6" ht="12.75" customHeight="1">
      <c r="A717" s="55">
        <v>31215</v>
      </c>
      <c r="B717" s="87" t="s">
        <v>1410</v>
      </c>
      <c r="C717" s="52" t="s">
        <v>1411</v>
      </c>
      <c r="D717" s="244"/>
      <c r="E717" s="244"/>
      <c r="F717" s="54" t="str">
        <f t="shared" si="188"/>
        <v>-</v>
      </c>
    </row>
    <row r="718" spans="1:6" ht="12.75" customHeight="1">
      <c r="A718" s="55">
        <v>32121</v>
      </c>
      <c r="B718" s="87" t="s">
        <v>1412</v>
      </c>
      <c r="C718" s="52" t="s">
        <v>1413</v>
      </c>
      <c r="D718" s="244"/>
      <c r="E718" s="244"/>
      <c r="F718" s="54" t="str">
        <f t="shared" si="188"/>
        <v>-</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c r="E720" s="244"/>
      <c r="F720" s="54" t="str">
        <f t="shared" si="188"/>
        <v>-</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c r="E722" s="244"/>
      <c r="F722" s="54" t="str">
        <f t="shared" si="188"/>
        <v>-</v>
      </c>
    </row>
    <row r="723" spans="1:6" ht="12.75" customHeight="1">
      <c r="A723" s="55" t="s">
        <v>1422</v>
      </c>
      <c r="B723" s="87" t="s">
        <v>1423</v>
      </c>
      <c r="C723" s="52" t="s">
        <v>1422</v>
      </c>
      <c r="D723" s="244"/>
      <c r="E723" s="244"/>
      <c r="F723" s="54" t="str">
        <f t="shared" si="188"/>
        <v>-</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v>22192.25</v>
      </c>
      <c r="E725" s="244">
        <v>6569.23</v>
      </c>
      <c r="F725" s="54">
        <f t="shared" ref="F725:F979" si="190">IF(D725&lt;&gt;0,IF(E725/D725&gt;=100,"&gt;&gt;100",E725/D725*100),"-")</f>
        <v>29.601459969133366</v>
      </c>
    </row>
    <row r="726" spans="1:6" ht="12.75" customHeight="1">
      <c r="A726" s="55" t="s">
        <v>1428</v>
      </c>
      <c r="B726" s="87" t="s">
        <v>1429</v>
      </c>
      <c r="C726" s="52" t="s">
        <v>1428</v>
      </c>
      <c r="D726" s="244"/>
      <c r="E726" s="244"/>
      <c r="F726" s="54" t="str">
        <f t="shared" si="190"/>
        <v>-</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c r="E742" s="244"/>
      <c r="F742" s="54" t="str">
        <f t="shared" si="190"/>
        <v>-</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v>3584.67</v>
      </c>
      <c r="E760" s="244">
        <v>2593.4699999999998</v>
      </c>
      <c r="F760" s="54">
        <f t="shared" si="190"/>
        <v>72.348919147369202</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v>48694.27</v>
      </c>
      <c r="E762" s="244">
        <v>42469.5</v>
      </c>
      <c r="F762" s="54">
        <f t="shared" si="190"/>
        <v>87.216627336234836</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v>210256.34</v>
      </c>
      <c r="E816" s="244">
        <v>368408.76</v>
      </c>
      <c r="F816" s="54">
        <f t="shared" si="190"/>
        <v>175.21885903654558</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v>86100</v>
      </c>
      <c r="E819" s="244">
        <v>86800</v>
      </c>
      <c r="F819" s="54">
        <f t="shared" si="190"/>
        <v>100.8130081300813</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c r="E828" s="244"/>
      <c r="F828" s="54" t="str">
        <f t="shared" si="190"/>
        <v>-</v>
      </c>
    </row>
    <row r="829" spans="1:6" ht="12.75" customHeight="1">
      <c r="A829" s="55">
        <v>38117</v>
      </c>
      <c r="B829" s="87" t="s">
        <v>1633</v>
      </c>
      <c r="C829" s="52" t="s">
        <v>1634</v>
      </c>
      <c r="D829" s="244">
        <v>355534.71</v>
      </c>
      <c r="E829" s="244">
        <v>452480.55</v>
      </c>
      <c r="F829" s="54">
        <f t="shared" si="190"/>
        <v>127.26761614920802</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48" t="s">
        <v>1941</v>
      </c>
      <c r="B983" s="349"/>
      <c r="C983" s="68"/>
      <c r="D983" s="75"/>
      <c r="E983" s="75"/>
      <c r="F983" s="76"/>
    </row>
    <row r="984" spans="1:6" ht="39" customHeight="1">
      <c r="A984" s="202" t="s">
        <v>1942</v>
      </c>
      <c r="B984" s="198" t="s">
        <v>40</v>
      </c>
      <c r="C984" s="222" t="s">
        <v>41</v>
      </c>
      <c r="D984" s="67" t="s">
        <v>1943</v>
      </c>
      <c r="E984" s="69" t="s">
        <v>1944</v>
      </c>
      <c r="F984" s="67" t="s">
        <v>51</v>
      </c>
    </row>
    <row r="985" spans="1:6" ht="36">
      <c r="A985" s="70" t="s">
        <v>1945</v>
      </c>
      <c r="B985" s="192" t="s">
        <v>1946</v>
      </c>
      <c r="C985" s="71" t="s">
        <v>1947</v>
      </c>
      <c r="D985" s="246">
        <v>0</v>
      </c>
      <c r="E985" s="246">
        <v>0</v>
      </c>
      <c r="F985" s="65" t="str">
        <f t="shared" ref="F985:F992" si="192">IF(D985&lt;&gt;0,IF(E985/D985&gt;=100,"&gt;&gt;100",E985/D985*100),"-")</f>
        <v>-</v>
      </c>
    </row>
    <row r="986" spans="1:6" ht="24">
      <c r="A986" s="55" t="s">
        <v>1948</v>
      </c>
      <c r="B986" s="87" t="s">
        <v>1949</v>
      </c>
      <c r="C986" s="52" t="s">
        <v>1948</v>
      </c>
      <c r="D986" s="247">
        <v>0</v>
      </c>
      <c r="E986" s="247">
        <v>0</v>
      </c>
      <c r="F986" s="54" t="str">
        <f t="shared" si="192"/>
        <v>-</v>
      </c>
    </row>
    <row r="987" spans="1:6" ht="24">
      <c r="A987" s="55" t="s">
        <v>1950</v>
      </c>
      <c r="B987" s="87" t="s">
        <v>1951</v>
      </c>
      <c r="C987" s="52" t="s">
        <v>1950</v>
      </c>
      <c r="D987" s="247">
        <v>0</v>
      </c>
      <c r="E987" s="247">
        <v>0</v>
      </c>
      <c r="F987" s="54" t="str">
        <f t="shared" si="192"/>
        <v>-</v>
      </c>
    </row>
    <row r="988" spans="1:6" ht="24">
      <c r="A988" s="55">
        <v>26454</v>
      </c>
      <c r="B988" s="87" t="s">
        <v>1952</v>
      </c>
      <c r="C988" s="52" t="s">
        <v>1953</v>
      </c>
      <c r="D988" s="247">
        <v>0</v>
      </c>
      <c r="E988" s="247">
        <v>0</v>
      </c>
      <c r="F988" s="54" t="str">
        <f t="shared" si="192"/>
        <v>-</v>
      </c>
    </row>
    <row r="989" spans="1:6" ht="12.75" customHeight="1">
      <c r="A989" s="55" t="s">
        <v>1954</v>
      </c>
      <c r="B989" s="87" t="s">
        <v>1955</v>
      </c>
      <c r="C989" s="52" t="s">
        <v>1954</v>
      </c>
      <c r="D989" s="247">
        <v>0</v>
      </c>
      <c r="E989" s="247">
        <v>0</v>
      </c>
      <c r="F989" s="54" t="str">
        <f t="shared" si="192"/>
        <v>-</v>
      </c>
    </row>
    <row r="990" spans="1:6" ht="36">
      <c r="A990" s="55" t="s">
        <v>1956</v>
      </c>
      <c r="B990" s="87" t="s">
        <v>1957</v>
      </c>
      <c r="C990" s="52" t="s">
        <v>1958</v>
      </c>
      <c r="D990" s="247">
        <v>0</v>
      </c>
      <c r="E990" s="247">
        <v>0</v>
      </c>
      <c r="F990" s="54" t="str">
        <f t="shared" si="192"/>
        <v>-</v>
      </c>
    </row>
    <row r="991" spans="1:6" ht="12.75" customHeight="1">
      <c r="A991" s="55" t="s">
        <v>1959</v>
      </c>
      <c r="B991" s="87" t="s">
        <v>1960</v>
      </c>
      <c r="C991" s="52" t="s">
        <v>1959</v>
      </c>
      <c r="D991" s="247">
        <v>0</v>
      </c>
      <c r="E991" s="247">
        <v>0</v>
      </c>
      <c r="F991" s="54" t="str">
        <f t="shared" si="192"/>
        <v>-</v>
      </c>
    </row>
    <row r="992" spans="1:6" ht="24">
      <c r="A992" s="57">
        <v>26534</v>
      </c>
      <c r="B992" s="235" t="s">
        <v>1961</v>
      </c>
      <c r="C992" s="58" t="s">
        <v>1962</v>
      </c>
      <c r="D992" s="248">
        <v>0</v>
      </c>
      <c r="E992" s="248">
        <v>0</v>
      </c>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83" workbookViewId="0">
      <selection activeCell="D266" sqref="D266"/>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48</v>
      </c>
      <c r="B3" s="300" t="s">
        <v>40</v>
      </c>
      <c r="C3" s="301" t="s">
        <v>41</v>
      </c>
      <c r="D3" s="302" t="s">
        <v>1963</v>
      </c>
      <c r="E3" s="300" t="s">
        <v>1964</v>
      </c>
      <c r="F3" s="303" t="s">
        <v>51</v>
      </c>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21232368.910000004</v>
      </c>
      <c r="E6" s="231">
        <f t="shared" si="0"/>
        <v>21875630.789999999</v>
      </c>
      <c r="F6" s="232">
        <f t="shared" ref="F6:F260" si="1">IF(D6&gt;0,IF(E6/D6&gt;=100,"&gt;&gt;100",E6/D6*100),"-")</f>
        <v>103.02962840711115</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19302713.110000003</v>
      </c>
      <c r="E7" s="106">
        <f t="shared" si="2"/>
        <v>19533035.039999999</v>
      </c>
      <c r="F7" s="95">
        <f t="shared" si="1"/>
        <v>101.19321013935951</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873441.53</v>
      </c>
      <c r="E8" s="106">
        <f>E9+E10-E11</f>
        <v>868841.53</v>
      </c>
      <c r="F8" s="95">
        <f t="shared" si="1"/>
        <v>99.47334768934104</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v>873441.53</v>
      </c>
      <c r="E9" s="249">
        <v>868841.53</v>
      </c>
      <c r="F9" s="95">
        <f t="shared" si="1"/>
        <v>99.47334768934104</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18429271.580000002</v>
      </c>
      <c r="E12" s="106">
        <f t="shared" si="3"/>
        <v>18664193.509999998</v>
      </c>
      <c r="F12" s="95">
        <f t="shared" si="1"/>
        <v>101.2747217326535</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18277952.150000002</v>
      </c>
      <c r="E13" s="106">
        <f t="shared" si="4"/>
        <v>18546296.399999999</v>
      </c>
      <c r="F13" s="95">
        <f t="shared" si="1"/>
        <v>101.46813082668014</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8121467.7800000003</v>
      </c>
      <c r="E15" s="249">
        <v>8244360.9400000004</v>
      </c>
      <c r="F15" s="95">
        <f t="shared" si="1"/>
        <v>101.51318903588633</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v>11050581.689999999</v>
      </c>
      <c r="E16" s="249">
        <v>11050581.689999999</v>
      </c>
      <c r="F16" s="95">
        <f t="shared" si="1"/>
        <v>100</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v>11644163.880000001</v>
      </c>
      <c r="E17" s="249">
        <v>12200299.880000001</v>
      </c>
      <c r="F17" s="95">
        <f t="shared" si="1"/>
        <v>104.77609217571404</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12538261.199999999</v>
      </c>
      <c r="E18" s="249">
        <v>12948946.109999999</v>
      </c>
      <c r="F18" s="95">
        <f t="shared" si="1"/>
        <v>103.27545345761339</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126569.42999999998</v>
      </c>
      <c r="E19" s="106">
        <f t="shared" si="5"/>
        <v>99747.109999999986</v>
      </c>
      <c r="F19" s="95">
        <f t="shared" si="1"/>
        <v>78.808216170365938</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155307.35999999999</v>
      </c>
      <c r="E20" s="249">
        <v>155307.35999999999</v>
      </c>
      <c r="F20" s="95">
        <f t="shared" si="1"/>
        <v>100</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645.75</v>
      </c>
      <c r="E22" s="249">
        <v>645.75</v>
      </c>
      <c r="F22" s="95">
        <f t="shared" si="1"/>
        <v>100</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92528.18</v>
      </c>
      <c r="E26" s="249">
        <v>92528.18</v>
      </c>
      <c r="F26" s="95">
        <f t="shared" si="1"/>
        <v>100</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121911.86</v>
      </c>
      <c r="E28" s="249">
        <v>148734.18</v>
      </c>
      <c r="F28" s="95">
        <f t="shared" si="1"/>
        <v>122.00140330891513</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24750</v>
      </c>
      <c r="E29" s="106">
        <f t="shared" si="6"/>
        <v>18150</v>
      </c>
      <c r="F29" s="95">
        <f t="shared" si="1"/>
        <v>73.333333333333329</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33000</v>
      </c>
      <c r="E30" s="249">
        <v>33000</v>
      </c>
      <c r="F30" s="95">
        <f t="shared" si="1"/>
        <v>100</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8250</v>
      </c>
      <c r="E34" s="249">
        <v>14850</v>
      </c>
      <c r="F34" s="95">
        <f t="shared" si="1"/>
        <v>180</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1929655.8</v>
      </c>
      <c r="E68" s="106">
        <f t="shared" si="13"/>
        <v>2342595.75</v>
      </c>
      <c r="F68" s="95">
        <f t="shared" si="1"/>
        <v>121.39966879067241</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925031.85000000009</v>
      </c>
      <c r="E69" s="106">
        <f t="shared" si="14"/>
        <v>1342526.69</v>
      </c>
      <c r="F69" s="95">
        <f t="shared" si="1"/>
        <v>145.13302325752349</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923012.3</v>
      </c>
      <c r="E70" s="106">
        <f t="shared" si="15"/>
        <v>1342526.69</v>
      </c>
      <c r="F70" s="95">
        <f t="shared" si="1"/>
        <v>145.45057416894659</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v>923012.3</v>
      </c>
      <c r="E73" s="249">
        <v>1342526.69</v>
      </c>
      <c r="F73" s="95">
        <f t="shared" si="1"/>
        <v>145.45057416894659</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2019.55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v>0</v>
      </c>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v>0</v>
      </c>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881360.9</v>
      </c>
      <c r="E134" s="106">
        <f t="shared" si="23"/>
        <v>881360.9</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881360.9</v>
      </c>
      <c r="E135" s="106">
        <f t="shared" si="24"/>
        <v>881360.9</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v>881360.9</v>
      </c>
      <c r="E139" s="249">
        <v>881360.9</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123263.05</v>
      </c>
      <c r="E146" s="106">
        <f t="shared" si="26"/>
        <v>118708.16</v>
      </c>
      <c r="F146" s="95">
        <f t="shared" si="1"/>
        <v>96.304740147189278</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v>123263.05</v>
      </c>
      <c r="E159" s="249">
        <v>118708.16</v>
      </c>
      <c r="F159" s="95">
        <f t="shared" si="1"/>
        <v>96.304740147189278</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21232368.910000004</v>
      </c>
      <c r="E175" s="106">
        <f t="shared" si="30"/>
        <v>21875630.790000003</v>
      </c>
      <c r="F175" s="95">
        <f t="shared" si="1"/>
        <v>103.02962840711116</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87021.459999999992</v>
      </c>
      <c r="E176" s="106">
        <f t="shared" si="31"/>
        <v>88960.57</v>
      </c>
      <c r="F176" s="95">
        <f t="shared" si="1"/>
        <v>102.22831241856896</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82813.959999999992</v>
      </c>
      <c r="E177" s="106">
        <f t="shared" si="32"/>
        <v>88960.57</v>
      </c>
      <c r="F177" s="95">
        <f t="shared" si="1"/>
        <v>107.42219065481234</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39821.339999999997</v>
      </c>
      <c r="E178" s="249">
        <v>50145.279999999999</v>
      </c>
      <c r="F178" s="95">
        <f t="shared" si="1"/>
        <v>125.92564690188728</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30579.56</v>
      </c>
      <c r="E179" s="249">
        <v>35215.29</v>
      </c>
      <c r="F179" s="95">
        <f t="shared" si="1"/>
        <v>115.1595706413042</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10349.06</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10349.06</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v>0</v>
      </c>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v>2064</v>
      </c>
      <c r="E186" s="249">
        <v>3600</v>
      </c>
      <c r="F186" s="95">
        <f t="shared" si="1"/>
        <v>174.41860465116278</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4207.5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21145347.450000003</v>
      </c>
      <c r="E237" s="106">
        <f t="shared" si="41"/>
        <v>21786670.220000003</v>
      </c>
      <c r="F237" s="95">
        <f t="shared" si="1"/>
        <v>103.03292613903112</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20184074.010000002</v>
      </c>
      <c r="E238" s="106">
        <f t="shared" si="42"/>
        <v>20414395.940000001</v>
      </c>
      <c r="F238" s="95">
        <f t="shared" si="1"/>
        <v>101.14110724071806</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20184074.010000002</v>
      </c>
      <c r="E239" s="106">
        <f t="shared" si="43"/>
        <v>20414395.940000001</v>
      </c>
      <c r="F239" s="95">
        <f t="shared" si="1"/>
        <v>101.14110724071806</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20184074.010000002</v>
      </c>
      <c r="E241" s="249">
        <v>20414395.940000001</v>
      </c>
      <c r="F241" s="95">
        <f t="shared" si="1"/>
        <v>101.14110724071806</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837010.39</v>
      </c>
      <c r="E245" s="106">
        <f t="shared" si="45"/>
        <v>1252566.1200000001</v>
      </c>
      <c r="F245" s="95">
        <f t="shared" si="1"/>
        <v>149.64761906957932</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837010.39</v>
      </c>
      <c r="E246" s="106">
        <f t="shared" si="46"/>
        <v>1252566.1200000001</v>
      </c>
      <c r="F246" s="95">
        <f t="shared" si="1"/>
        <v>149.64761906957932</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837010.39</v>
      </c>
      <c r="E247" s="249">
        <v>1252566.1200000001</v>
      </c>
      <c r="F247" s="95">
        <f t="shared" si="1"/>
        <v>149.64761906957932</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124263.05</v>
      </c>
      <c r="E255" s="249">
        <v>119708.16</v>
      </c>
      <c r="F255" s="95">
        <f t="shared" si="1"/>
        <v>96.334477545819126</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106010.5</v>
      </c>
      <c r="E264" s="249">
        <v>104085.93</v>
      </c>
      <c r="F264" s="95">
        <f t="shared" si="50"/>
        <v>98.184547757061793</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17252.55</v>
      </c>
      <c r="E265" s="249">
        <v>14622.23</v>
      </c>
      <c r="F265" s="95">
        <f t="shared" si="50"/>
        <v>84.754021869230925</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0</v>
      </c>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82813.960000000006</v>
      </c>
      <c r="E288" s="249">
        <v>88960.57</v>
      </c>
      <c r="F288" s="95">
        <f t="shared" si="50"/>
        <v>107.42219065481231</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v>4207.5</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141" sqref="E141"/>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601044.29999999993</v>
      </c>
      <c r="E5" s="81">
        <f t="shared" si="0"/>
        <v>621499.97</v>
      </c>
      <c r="F5" s="82">
        <f t="shared" ref="F5:F141" si="1">IF(D5&gt;0,IF(E5/D5&gt;=100,"&gt;&gt;100",E5/D5*100),"-")</f>
        <v>103.40335479431384</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22192.25</v>
      </c>
      <c r="E6" s="83">
        <f t="shared" si="2"/>
        <v>6569.23</v>
      </c>
      <c r="F6" s="65">
        <f t="shared" si="1"/>
        <v>29.601459969133366</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v>22192.25</v>
      </c>
      <c r="E7" s="251">
        <v>6569.23</v>
      </c>
      <c r="F7" s="65">
        <f t="shared" si="1"/>
        <v>29.601459969133366</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578852.04999999993</v>
      </c>
      <c r="E13" s="83">
        <f t="shared" si="4"/>
        <v>614930.74</v>
      </c>
      <c r="F13" s="65">
        <f t="shared" si="1"/>
        <v>106.23279990111465</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v>515684.29</v>
      </c>
      <c r="E14" s="251">
        <v>614930.74</v>
      </c>
      <c r="F14" s="65">
        <f t="shared" si="1"/>
        <v>119.24558337815566</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v>63167.76</v>
      </c>
      <c r="E16" s="251">
        <v>0</v>
      </c>
      <c r="F16" s="65">
        <f t="shared" si="1"/>
        <v>0</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57166.400000000001</v>
      </c>
      <c r="E28" s="83">
        <f t="shared" si="6"/>
        <v>82548.479999999996</v>
      </c>
      <c r="F28" s="65">
        <f t="shared" si="1"/>
        <v>144.40034705701251</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v>57166.400000000001</v>
      </c>
      <c r="E30" s="251">
        <v>82548.479999999996</v>
      </c>
      <c r="F30" s="65">
        <f t="shared" si="1"/>
        <v>144.40034705701251</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665846.01</v>
      </c>
      <c r="E35" s="83">
        <f t="shared" si="7"/>
        <v>606967.57000000007</v>
      </c>
      <c r="F35" s="65">
        <f t="shared" si="1"/>
        <v>91.157348829048331</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184368.33</v>
      </c>
      <c r="E36" s="83">
        <f t="shared" si="8"/>
        <v>229775.41</v>
      </c>
      <c r="F36" s="65">
        <f t="shared" si="1"/>
        <v>124.62845977939922</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v>184368.33</v>
      </c>
      <c r="E38" s="251">
        <v>229775.41</v>
      </c>
      <c r="F38" s="65">
        <f t="shared" si="1"/>
        <v>124.62845977939922</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5625</v>
      </c>
      <c r="E39" s="83">
        <f t="shared" si="9"/>
        <v>24250</v>
      </c>
      <c r="F39" s="65">
        <f t="shared" si="1"/>
        <v>431.11111111111109</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v>5625</v>
      </c>
      <c r="E40" s="251">
        <v>24250</v>
      </c>
      <c r="F40" s="65">
        <f t="shared" si="1"/>
        <v>431.11111111111109</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33692.019999999997</v>
      </c>
      <c r="E43" s="83">
        <f t="shared" si="10"/>
        <v>50951.09</v>
      </c>
      <c r="F43" s="65">
        <f t="shared" si="1"/>
        <v>151.22598763742869</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v>27446.3</v>
      </c>
      <c r="E45" s="251">
        <v>35533.339999999997</v>
      </c>
      <c r="F45" s="65">
        <f t="shared" si="1"/>
        <v>129.46495520343359</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v>6245.72</v>
      </c>
      <c r="E48" s="251">
        <v>15417.75</v>
      </c>
      <c r="F48" s="65">
        <f t="shared" si="1"/>
        <v>246.85304496519214</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v>42461.7</v>
      </c>
      <c r="E60" s="251">
        <v>39837.01</v>
      </c>
      <c r="F60" s="65">
        <f t="shared" si="1"/>
        <v>93.818688370931937</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v>399698.96</v>
      </c>
      <c r="E74" s="251">
        <v>262154.06</v>
      </c>
      <c r="F74" s="65">
        <f t="shared" si="1"/>
        <v>65.587876435805583</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50432.78</v>
      </c>
      <c r="E75" s="83">
        <f t="shared" si="15"/>
        <v>31032.86</v>
      </c>
      <c r="F75" s="65">
        <f t="shared" si="1"/>
        <v>61.533113978646426</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v>19250</v>
      </c>
      <c r="E78" s="251">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v>31182.78</v>
      </c>
      <c r="E81" s="251">
        <v>31032.86</v>
      </c>
      <c r="F81" s="65">
        <f t="shared" si="1"/>
        <v>99.519221826918582</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1127870.3800000001</v>
      </c>
      <c r="E82" s="83">
        <f t="shared" si="16"/>
        <v>1541576.1400000001</v>
      </c>
      <c r="F82" s="65">
        <f t="shared" si="1"/>
        <v>136.68025753101168</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v>1290</v>
      </c>
      <c r="E83" s="251">
        <v>0</v>
      </c>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v>1056525.04</v>
      </c>
      <c r="E84" s="251">
        <v>1425521.61</v>
      </c>
      <c r="F84" s="65">
        <f t="shared" si="1"/>
        <v>134.92549215870929</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v>0</v>
      </c>
      <c r="E85" s="251">
        <v>22721.759999999998</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v>70055.34</v>
      </c>
      <c r="E86" s="251">
        <v>93332.77</v>
      </c>
      <c r="F86" s="65">
        <f t="shared" si="1"/>
        <v>133.22720295126683</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v>0</v>
      </c>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220000</v>
      </c>
      <c r="E107" s="83">
        <f t="shared" si="21"/>
        <v>250000</v>
      </c>
      <c r="F107" s="65">
        <f t="shared" si="1"/>
        <v>113.63636363636364</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v>220000</v>
      </c>
      <c r="E108" s="251">
        <v>250000</v>
      </c>
      <c r="F108" s="65">
        <f t="shared" si="1"/>
        <v>113.63636363636364</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120978.82999999999</v>
      </c>
      <c r="E114" s="83">
        <f t="shared" si="22"/>
        <v>112761.26000000001</v>
      </c>
      <c r="F114" s="65">
        <f t="shared" si="1"/>
        <v>93.207431415893197</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89234.609999999986</v>
      </c>
      <c r="E115" s="83">
        <f t="shared" si="23"/>
        <v>84131.1</v>
      </c>
      <c r="F115" s="65">
        <f t="shared" si="1"/>
        <v>94.280795310250156</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v>36979.269999999997</v>
      </c>
      <c r="E116" s="251">
        <v>28112.5</v>
      </c>
      <c r="F116" s="65">
        <f t="shared" si="1"/>
        <v>76.022322777058619</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v>52255.34</v>
      </c>
      <c r="E117" s="251">
        <v>56018.6</v>
      </c>
      <c r="F117" s="65">
        <f t="shared" si="1"/>
        <v>107.20167546512951</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31744.22</v>
      </c>
      <c r="E118" s="83">
        <f t="shared" si="24"/>
        <v>28630.16</v>
      </c>
      <c r="F118" s="65">
        <f t="shared" si="1"/>
        <v>90.19015115192623</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v>31744.22</v>
      </c>
      <c r="E120" s="251">
        <v>28630.16</v>
      </c>
      <c r="F120" s="65">
        <f t="shared" si="1"/>
        <v>90.19015115192623</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228102.34</v>
      </c>
      <c r="E129" s="83">
        <f t="shared" si="26"/>
        <v>384917</v>
      </c>
      <c r="F129" s="65">
        <f t="shared" si="1"/>
        <v>168.74750166964529</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v>228102.34</v>
      </c>
      <c r="E140" s="251">
        <v>384917</v>
      </c>
      <c r="F140" s="65">
        <f t="shared" si="1"/>
        <v>168.74750166964529</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3071441.04</v>
      </c>
      <c r="E141" s="108">
        <f t="shared" si="28"/>
        <v>3631303.2800000003</v>
      </c>
      <c r="F141" s="84">
        <f t="shared" si="1"/>
        <v>118.22799893303504</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0" workbookViewId="0">
      <selection activeCell="E49" sqref="E49"/>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8" workbookViewId="0">
      <selection activeCell="D104" sqref="D104"/>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87021.46</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3631303.2800000003</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2317938.42</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579247.1</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831881.27</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31551.07</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v>2593.4699999999998</v>
      </c>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413547.16</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459118.35</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1313364.8600000001</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3629364.17</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2311791.81</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568923.16</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827245.54</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41900.129999999997</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v>2593.4699999999998</v>
      </c>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412011.16</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459118.35</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1317572.3600000001</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88960.570000000298</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88960.57</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88960.57</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63"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37814</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6</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3298</v>
      </c>
      <c r="B1" s="377"/>
      <c r="C1" s="377"/>
    </row>
    <row r="2" spans="1:17" ht="33" customHeight="1">
      <c r="A2" s="378" t="s">
        <v>3299</v>
      </c>
      <c r="B2" s="379"/>
      <c r="C2" s="376"/>
      <c r="D2" s="4"/>
      <c r="E2" s="4"/>
      <c r="F2" s="4"/>
      <c r="G2" s="4"/>
      <c r="H2" s="4"/>
      <c r="I2" s="4"/>
      <c r="J2" s="4"/>
      <c r="K2" s="4"/>
      <c r="L2" s="4"/>
      <c r="M2" s="4"/>
      <c r="N2" s="4"/>
      <c r="O2" s="4"/>
      <c r="P2" s="4"/>
      <c r="Q2" s="4"/>
    </row>
    <row r="3" spans="1:17" ht="18.75" customHeight="1">
      <c r="A3" s="42" t="s">
        <v>3300</v>
      </c>
      <c r="B3" s="380" t="s">
        <v>3301</v>
      </c>
      <c r="C3" s="376"/>
      <c r="D3" s="4"/>
      <c r="E3" s="4"/>
      <c r="F3" s="4"/>
      <c r="G3" s="4"/>
      <c r="H3" s="4"/>
      <c r="I3" s="4"/>
      <c r="J3" s="4"/>
      <c r="K3" s="4"/>
      <c r="L3" s="4"/>
      <c r="M3" s="4"/>
      <c r="N3" s="4"/>
      <c r="O3" s="4"/>
      <c r="P3" s="4"/>
      <c r="Q3" s="4"/>
    </row>
    <row r="4" spans="1:17" ht="37.5" hidden="1" customHeight="1">
      <c r="A4" s="43" t="s">
        <v>3302</v>
      </c>
      <c r="B4" s="375" t="s">
        <v>3303</v>
      </c>
      <c r="C4" s="376"/>
      <c r="D4" s="4"/>
      <c r="E4" s="4"/>
      <c r="F4" s="4"/>
      <c r="G4" s="4"/>
      <c r="H4" s="4"/>
      <c r="I4" s="4"/>
      <c r="J4" s="4"/>
      <c r="K4" s="4"/>
      <c r="L4" s="4"/>
      <c r="M4" s="4"/>
      <c r="N4" s="4"/>
      <c r="O4" s="4"/>
      <c r="P4" s="4"/>
      <c r="Q4" s="4"/>
    </row>
    <row r="5" spans="1:17" ht="48" hidden="1" customHeight="1">
      <c r="A5" s="43" t="s">
        <v>3302</v>
      </c>
      <c r="B5" s="375" t="s">
        <v>3304</v>
      </c>
      <c r="C5" s="376"/>
      <c r="D5" s="4"/>
      <c r="E5" s="4"/>
      <c r="F5" s="4"/>
      <c r="G5" s="4"/>
      <c r="H5" s="4"/>
      <c r="I5" s="4"/>
      <c r="J5" s="4"/>
      <c r="K5" s="4"/>
      <c r="L5" s="4"/>
      <c r="M5" s="4"/>
      <c r="N5" s="4"/>
      <c r="O5" s="4"/>
      <c r="P5" s="4"/>
      <c r="Q5" s="4"/>
    </row>
    <row r="6" spans="1:17" ht="59.25" hidden="1" customHeight="1">
      <c r="A6" s="43" t="s">
        <v>3302</v>
      </c>
      <c r="B6" s="375" t="s">
        <v>3305</v>
      </c>
      <c r="C6" s="376"/>
      <c r="D6" s="4"/>
      <c r="E6" s="4"/>
      <c r="F6" s="4"/>
      <c r="G6" s="4"/>
      <c r="H6" s="4"/>
      <c r="I6" s="4"/>
      <c r="J6" s="4"/>
      <c r="K6" s="4"/>
      <c r="L6" s="4"/>
      <c r="M6" s="4"/>
      <c r="N6" s="4"/>
      <c r="O6" s="4"/>
      <c r="P6" s="4"/>
      <c r="Q6" s="4"/>
    </row>
    <row r="7" spans="1:17" ht="48" hidden="1" customHeight="1">
      <c r="A7" s="43" t="s">
        <v>3306</v>
      </c>
      <c r="B7" s="375" t="s">
        <v>3307</v>
      </c>
      <c r="C7" s="376"/>
      <c r="D7" s="4"/>
      <c r="E7" s="4"/>
      <c r="F7" s="4"/>
      <c r="G7" s="4"/>
      <c r="H7" s="4"/>
      <c r="I7" s="4"/>
      <c r="J7" s="4"/>
      <c r="K7" s="4"/>
      <c r="L7" s="4"/>
      <c r="M7" s="4"/>
      <c r="N7" s="4"/>
      <c r="O7" s="4"/>
      <c r="P7" s="4"/>
      <c r="Q7" s="4"/>
    </row>
    <row r="8" spans="1:17" ht="41.25" hidden="1" customHeight="1">
      <c r="A8" s="43" t="s">
        <v>3308</v>
      </c>
      <c r="B8" s="375" t="s">
        <v>3309</v>
      </c>
      <c r="C8" s="376"/>
      <c r="D8" s="4"/>
      <c r="E8" s="4"/>
      <c r="F8" s="4"/>
      <c r="G8" s="4"/>
      <c r="H8" s="4"/>
      <c r="I8" s="4"/>
      <c r="J8" s="4"/>
      <c r="K8" s="4"/>
      <c r="L8" s="4"/>
      <c r="M8" s="4"/>
      <c r="N8" s="4"/>
      <c r="O8" s="4"/>
      <c r="P8" s="4"/>
      <c r="Q8" s="4"/>
    </row>
    <row r="9" spans="1:17" ht="59.25" hidden="1" customHeight="1">
      <c r="A9" s="43" t="s">
        <v>3310</v>
      </c>
      <c r="B9" s="375" t="s">
        <v>3311</v>
      </c>
      <c r="C9" s="376"/>
      <c r="D9" s="4"/>
      <c r="E9" s="4"/>
      <c r="F9" s="4"/>
      <c r="G9" s="4"/>
      <c r="H9" s="4"/>
      <c r="I9" s="4"/>
      <c r="J9" s="4"/>
      <c r="K9" s="4"/>
      <c r="L9" s="4"/>
      <c r="M9" s="4"/>
      <c r="N9" s="4"/>
      <c r="O9" s="4"/>
      <c r="P9" s="4"/>
      <c r="Q9" s="4"/>
    </row>
    <row r="10" spans="1:17" ht="61.5" hidden="1" customHeight="1">
      <c r="A10" s="43" t="s">
        <v>3310</v>
      </c>
      <c r="B10" s="375" t="s">
        <v>3312</v>
      </c>
      <c r="C10" s="376"/>
      <c r="D10" s="4"/>
      <c r="E10" s="4"/>
      <c r="F10" s="4"/>
      <c r="G10" s="4"/>
      <c r="H10" s="4"/>
      <c r="I10" s="4"/>
      <c r="J10" s="4"/>
      <c r="K10" s="4"/>
      <c r="L10" s="4"/>
      <c r="M10" s="4"/>
      <c r="N10" s="4"/>
      <c r="O10" s="4"/>
      <c r="P10" s="4"/>
      <c r="Q10" s="4"/>
    </row>
    <row r="11" spans="1:17" ht="43.5" hidden="1" customHeight="1">
      <c r="A11" s="43" t="s">
        <v>3310</v>
      </c>
      <c r="B11" s="375" t="s">
        <v>3313</v>
      </c>
      <c r="C11" s="376"/>
      <c r="D11" s="4"/>
      <c r="E11" s="4"/>
      <c r="F11" s="4"/>
      <c r="G11" s="4"/>
      <c r="H11" s="4"/>
      <c r="I11" s="4"/>
      <c r="J11" s="4"/>
      <c r="K11" s="4"/>
      <c r="L11" s="4"/>
      <c r="M11" s="4"/>
      <c r="N11" s="4"/>
      <c r="O11" s="4"/>
      <c r="P11" s="4"/>
      <c r="Q11" s="4"/>
    </row>
    <row r="12" spans="1:17" ht="27.75" hidden="1" customHeight="1">
      <c r="A12" s="43" t="s">
        <v>3314</v>
      </c>
      <c r="B12" s="375" t="s">
        <v>3315</v>
      </c>
      <c r="C12" s="376"/>
      <c r="D12" s="4"/>
      <c r="E12" s="4"/>
      <c r="F12" s="4"/>
      <c r="G12" s="4"/>
      <c r="H12" s="4"/>
      <c r="I12" s="4"/>
      <c r="J12" s="4"/>
      <c r="K12" s="4"/>
      <c r="L12" s="4"/>
      <c r="M12" s="4"/>
      <c r="N12" s="4"/>
      <c r="O12" s="4"/>
      <c r="P12" s="4"/>
      <c r="Q12" s="4"/>
    </row>
    <row r="13" spans="1:17" ht="27.75" hidden="1" customHeight="1">
      <c r="A13" s="43" t="s">
        <v>3316</v>
      </c>
      <c r="B13" s="375" t="s">
        <v>3317</v>
      </c>
      <c r="C13" s="376"/>
      <c r="D13" s="4"/>
      <c r="E13" s="4"/>
      <c r="F13" s="4"/>
      <c r="G13" s="4"/>
      <c r="H13" s="4"/>
      <c r="I13" s="4"/>
      <c r="J13" s="4"/>
      <c r="K13" s="4"/>
      <c r="L13" s="4"/>
      <c r="M13" s="4"/>
      <c r="N13" s="4"/>
      <c r="O13" s="4"/>
      <c r="P13" s="4"/>
      <c r="Q13" s="4"/>
    </row>
    <row r="14" spans="1:17" ht="45.75" hidden="1" customHeight="1">
      <c r="A14" s="43" t="s">
        <v>3318</v>
      </c>
      <c r="B14" s="375" t="s">
        <v>3319</v>
      </c>
      <c r="C14" s="376"/>
      <c r="D14" s="4"/>
      <c r="E14" s="4"/>
      <c r="F14" s="4"/>
      <c r="G14" s="4"/>
      <c r="H14" s="4"/>
      <c r="I14" s="4"/>
      <c r="J14" s="4"/>
      <c r="K14" s="4"/>
      <c r="L14" s="4"/>
      <c r="M14" s="4"/>
      <c r="N14" s="4"/>
      <c r="O14" s="4"/>
      <c r="P14" s="4"/>
      <c r="Q14" s="4"/>
    </row>
    <row r="15" spans="1:17" ht="45.75" hidden="1" customHeight="1">
      <c r="A15" s="43" t="s">
        <v>3320</v>
      </c>
      <c r="B15" s="375" t="s">
        <v>3321</v>
      </c>
      <c r="C15" s="376"/>
      <c r="D15" s="4"/>
      <c r="E15" s="4"/>
      <c r="F15" s="4"/>
      <c r="G15" s="4"/>
      <c r="H15" s="4"/>
      <c r="I15" s="4"/>
      <c r="J15" s="4"/>
      <c r="K15" s="4"/>
      <c r="L15" s="4"/>
      <c r="M15" s="4"/>
      <c r="N15" s="4"/>
      <c r="O15" s="4"/>
      <c r="P15" s="4"/>
      <c r="Q15" s="4"/>
    </row>
    <row r="16" spans="1:17" ht="51" hidden="1" customHeight="1">
      <c r="A16" s="43" t="s">
        <v>3322</v>
      </c>
      <c r="B16" s="375" t="s">
        <v>3323</v>
      </c>
      <c r="C16" s="376"/>
      <c r="D16" s="4"/>
      <c r="E16" s="4"/>
      <c r="F16" s="4"/>
      <c r="G16" s="4"/>
      <c r="H16" s="4"/>
      <c r="I16" s="4"/>
      <c r="J16" s="4"/>
      <c r="K16" s="4"/>
      <c r="L16" s="4"/>
      <c r="M16" s="4"/>
      <c r="N16" s="4"/>
      <c r="O16" s="4"/>
      <c r="P16" s="4"/>
      <c r="Q16" s="4"/>
    </row>
    <row r="17" spans="1:17" ht="27.75" hidden="1" customHeight="1">
      <c r="A17" s="43" t="s">
        <v>3324</v>
      </c>
      <c r="B17" s="375" t="s">
        <v>3325</v>
      </c>
      <c r="C17" s="376"/>
      <c r="D17" s="4"/>
      <c r="E17" s="4"/>
      <c r="F17" s="4"/>
      <c r="G17" s="4"/>
      <c r="H17" s="4"/>
      <c r="I17" s="4"/>
      <c r="J17" s="4"/>
      <c r="K17" s="4"/>
      <c r="L17" s="4"/>
      <c r="M17" s="4"/>
      <c r="N17" s="4"/>
      <c r="O17" s="4"/>
      <c r="P17" s="4"/>
      <c r="Q17" s="4"/>
    </row>
    <row r="18" spans="1:17" ht="27.75" hidden="1" customHeight="1">
      <c r="A18" s="43" t="s">
        <v>3326</v>
      </c>
      <c r="B18" s="375" t="s">
        <v>3327</v>
      </c>
      <c r="C18" s="376"/>
      <c r="D18" s="4"/>
      <c r="E18" s="4"/>
      <c r="F18" s="4"/>
      <c r="G18" s="4"/>
      <c r="H18" s="4"/>
      <c r="I18" s="4"/>
      <c r="J18" s="4"/>
      <c r="K18" s="4"/>
      <c r="L18" s="4"/>
      <c r="M18" s="4"/>
      <c r="N18" s="4"/>
      <c r="O18" s="4"/>
      <c r="P18" s="4"/>
      <c r="Q18" s="4"/>
    </row>
    <row r="19" spans="1:17" ht="45" hidden="1" customHeight="1">
      <c r="A19" s="43" t="s">
        <v>3326</v>
      </c>
      <c r="B19" s="375" t="s">
        <v>3328</v>
      </c>
      <c r="C19" s="376"/>
      <c r="D19" s="4"/>
      <c r="E19" s="4"/>
      <c r="F19" s="4"/>
      <c r="G19" s="4"/>
      <c r="H19" s="4"/>
      <c r="I19" s="4"/>
      <c r="J19" s="4"/>
      <c r="K19" s="4"/>
      <c r="L19" s="4"/>
      <c r="M19" s="4"/>
      <c r="N19" s="4"/>
      <c r="O19" s="4"/>
      <c r="P19" s="4"/>
      <c r="Q19" s="4"/>
    </row>
    <row r="20" spans="1:17" ht="45" hidden="1" customHeight="1">
      <c r="A20" s="43" t="s">
        <v>3329</v>
      </c>
      <c r="B20" s="375" t="s">
        <v>3330</v>
      </c>
      <c r="C20" s="376"/>
      <c r="D20" s="4"/>
      <c r="E20" s="4"/>
      <c r="F20" s="4"/>
      <c r="G20" s="4"/>
      <c r="H20" s="4"/>
      <c r="I20" s="4"/>
      <c r="J20" s="4"/>
      <c r="K20" s="4"/>
      <c r="L20" s="4"/>
      <c r="M20" s="4"/>
      <c r="N20" s="4"/>
      <c r="O20" s="4"/>
      <c r="P20" s="4"/>
      <c r="Q20" s="4"/>
    </row>
    <row r="21" spans="1:17" ht="30" hidden="1" customHeight="1">
      <c r="A21" s="43" t="s">
        <v>3331</v>
      </c>
      <c r="B21" s="375" t="s">
        <v>3332</v>
      </c>
      <c r="C21" s="376"/>
      <c r="D21" s="4"/>
      <c r="E21" s="4"/>
      <c r="F21" s="4"/>
      <c r="G21" s="4"/>
      <c r="H21" s="4"/>
      <c r="I21" s="4"/>
      <c r="J21" s="4"/>
      <c r="K21" s="4"/>
      <c r="L21" s="4"/>
      <c r="M21" s="4"/>
      <c r="N21" s="4"/>
      <c r="O21" s="4"/>
      <c r="P21" s="4"/>
      <c r="Q21" s="4"/>
    </row>
    <row r="22" spans="1:17" ht="30" hidden="1" customHeight="1">
      <c r="A22" s="43" t="s">
        <v>3333</v>
      </c>
      <c r="B22" s="375" t="s">
        <v>3334</v>
      </c>
      <c r="C22" s="376"/>
      <c r="D22" s="4"/>
      <c r="E22" s="4"/>
      <c r="F22" s="4"/>
      <c r="G22" s="4"/>
      <c r="H22" s="4"/>
      <c r="I22" s="4"/>
      <c r="J22" s="4"/>
      <c r="K22" s="4"/>
      <c r="L22" s="4"/>
      <c r="M22" s="4"/>
      <c r="N22" s="4"/>
      <c r="O22" s="4"/>
      <c r="P22" s="4"/>
      <c r="Q22" s="4"/>
    </row>
    <row r="23" spans="1:17" ht="30" hidden="1" customHeight="1">
      <c r="A23" s="43" t="s">
        <v>3335</v>
      </c>
      <c r="B23" s="375" t="s">
        <v>3336</v>
      </c>
      <c r="C23" s="376"/>
      <c r="D23" s="4"/>
      <c r="E23" s="4"/>
      <c r="F23" s="4"/>
      <c r="G23" s="4"/>
      <c r="H23" s="4"/>
      <c r="I23" s="4"/>
      <c r="J23" s="4"/>
      <c r="K23" s="4"/>
      <c r="L23" s="4"/>
      <c r="M23" s="4"/>
      <c r="N23" s="4"/>
      <c r="O23" s="4"/>
      <c r="P23" s="4"/>
      <c r="Q23" s="4"/>
    </row>
    <row r="24" spans="1:17" ht="30" hidden="1" customHeight="1">
      <c r="A24" s="43" t="s">
        <v>3337</v>
      </c>
      <c r="B24" s="375" t="s">
        <v>3338</v>
      </c>
      <c r="C24" s="376"/>
      <c r="D24" s="4"/>
      <c r="E24" s="4"/>
      <c r="F24" s="4"/>
      <c r="G24" s="4"/>
      <c r="H24" s="4"/>
      <c r="I24" s="4"/>
      <c r="J24" s="4"/>
      <c r="K24" s="4"/>
      <c r="L24" s="4"/>
      <c r="M24" s="4"/>
      <c r="N24" s="4"/>
      <c r="O24" s="4"/>
      <c r="P24" s="4"/>
      <c r="Q24" s="4"/>
    </row>
    <row r="25" spans="1:17" ht="30" hidden="1" customHeight="1">
      <c r="A25" s="43" t="s">
        <v>3339</v>
      </c>
      <c r="B25" s="375" t="s">
        <v>3340</v>
      </c>
      <c r="C25" s="376"/>
      <c r="D25" s="4"/>
      <c r="E25" s="4"/>
      <c r="F25" s="4"/>
      <c r="G25" s="4"/>
      <c r="H25" s="4"/>
      <c r="I25" s="4"/>
      <c r="J25" s="4"/>
      <c r="K25" s="4"/>
      <c r="L25" s="4"/>
      <c r="M25" s="4"/>
      <c r="N25" s="4"/>
      <c r="O25" s="4"/>
      <c r="P25" s="4"/>
      <c r="Q25" s="4"/>
    </row>
    <row r="26" spans="1:17" ht="30" hidden="1" customHeight="1">
      <c r="A26" s="43" t="s">
        <v>3341</v>
      </c>
      <c r="B26" s="375" t="s">
        <v>3342</v>
      </c>
      <c r="C26" s="376"/>
      <c r="D26" s="4"/>
      <c r="E26" s="4"/>
      <c r="F26" s="4"/>
      <c r="G26" s="4"/>
      <c r="H26" s="4"/>
      <c r="I26" s="4"/>
      <c r="J26" s="4"/>
      <c r="K26" s="4"/>
      <c r="L26" s="4"/>
      <c r="M26" s="4"/>
      <c r="N26" s="4"/>
      <c r="O26" s="4"/>
      <c r="P26" s="4"/>
      <c r="Q26" s="4"/>
    </row>
    <row r="27" spans="1:17" ht="70.5" hidden="1" customHeight="1">
      <c r="A27" s="43" t="s">
        <v>3343</v>
      </c>
      <c r="B27" s="375" t="s">
        <v>3344</v>
      </c>
      <c r="C27" s="376"/>
      <c r="D27" s="4"/>
      <c r="E27" s="4"/>
      <c r="F27" s="4"/>
      <c r="G27" s="4"/>
      <c r="H27" s="4"/>
      <c r="I27" s="4"/>
      <c r="J27" s="4"/>
      <c r="K27" s="4"/>
      <c r="L27" s="4"/>
      <c r="M27" s="4"/>
      <c r="N27" s="4"/>
      <c r="O27" s="4"/>
      <c r="P27" s="4"/>
      <c r="Q27" s="4"/>
    </row>
    <row r="28" spans="1:17" ht="48" hidden="1" customHeight="1">
      <c r="A28" s="43" t="s">
        <v>3345</v>
      </c>
      <c r="B28" s="375" t="s">
        <v>3346</v>
      </c>
      <c r="C28" s="376"/>
      <c r="D28" s="4"/>
      <c r="E28" s="4"/>
      <c r="F28" s="4"/>
      <c r="G28" s="4"/>
      <c r="H28" s="4"/>
      <c r="I28" s="4"/>
      <c r="J28" s="4"/>
      <c r="K28" s="4"/>
      <c r="L28" s="4"/>
      <c r="M28" s="4"/>
      <c r="N28" s="4"/>
      <c r="O28" s="4"/>
      <c r="P28" s="4"/>
      <c r="Q28" s="4"/>
    </row>
    <row r="29" spans="1:17" ht="100.5" hidden="1" customHeight="1">
      <c r="A29" s="43" t="s">
        <v>3347</v>
      </c>
      <c r="B29" s="375" t="s">
        <v>3348</v>
      </c>
      <c r="C29" s="376"/>
      <c r="D29" s="4"/>
      <c r="E29" s="4"/>
      <c r="F29" s="4"/>
      <c r="G29" s="4"/>
      <c r="H29" s="4"/>
      <c r="I29" s="4"/>
      <c r="J29" s="4"/>
      <c r="K29" s="4"/>
      <c r="L29" s="4"/>
      <c r="M29" s="4"/>
      <c r="N29" s="4"/>
      <c r="O29" s="4"/>
      <c r="P29" s="4"/>
      <c r="Q29" s="4"/>
    </row>
    <row r="30" spans="1:17" ht="45" hidden="1" customHeight="1">
      <c r="A30" s="43" t="s">
        <v>3349</v>
      </c>
      <c r="B30" s="375" t="s">
        <v>3350</v>
      </c>
      <c r="C30" s="376"/>
      <c r="D30" s="4"/>
      <c r="E30" s="4"/>
      <c r="F30" s="4"/>
      <c r="G30" s="4"/>
      <c r="H30" s="4"/>
      <c r="I30" s="4"/>
      <c r="J30" s="4"/>
      <c r="K30" s="4"/>
      <c r="L30" s="4"/>
      <c r="M30" s="4"/>
      <c r="N30" s="4"/>
      <c r="O30" s="4"/>
      <c r="P30" s="4"/>
      <c r="Q30" s="4"/>
    </row>
    <row r="31" spans="1:17" ht="45" hidden="1" customHeight="1">
      <c r="A31" s="43" t="s">
        <v>3351</v>
      </c>
      <c r="B31" s="375" t="s">
        <v>3352</v>
      </c>
      <c r="C31" s="376"/>
      <c r="D31" s="4"/>
      <c r="E31" s="4"/>
      <c r="F31" s="4"/>
      <c r="G31" s="4"/>
      <c r="H31" s="4"/>
      <c r="I31" s="4"/>
      <c r="J31" s="4"/>
      <c r="K31" s="4"/>
      <c r="L31" s="4"/>
      <c r="M31" s="4"/>
      <c r="N31" s="4"/>
      <c r="O31" s="4"/>
      <c r="P31" s="4"/>
      <c r="Q31" s="4"/>
    </row>
    <row r="32" spans="1:17" ht="45" hidden="1" customHeight="1">
      <c r="A32" s="43" t="s">
        <v>3353</v>
      </c>
      <c r="B32" s="375" t="s">
        <v>3354</v>
      </c>
      <c r="C32" s="376"/>
      <c r="D32" s="4"/>
      <c r="E32" s="4"/>
      <c r="F32" s="4"/>
      <c r="G32" s="4"/>
      <c r="H32" s="4"/>
      <c r="I32" s="4"/>
      <c r="J32" s="4"/>
      <c r="K32" s="4"/>
      <c r="L32" s="4"/>
      <c r="M32" s="4"/>
      <c r="N32" s="4"/>
      <c r="O32" s="4"/>
      <c r="P32" s="4"/>
      <c r="Q32" s="4"/>
    </row>
    <row r="33" spans="1:17" ht="72" hidden="1" customHeight="1">
      <c r="A33" s="43" t="s">
        <v>3355</v>
      </c>
      <c r="B33" s="375" t="s">
        <v>3356</v>
      </c>
      <c r="C33" s="376"/>
      <c r="D33" s="4"/>
      <c r="E33" s="4"/>
      <c r="F33" s="4"/>
      <c r="G33" s="4"/>
      <c r="H33" s="4"/>
      <c r="I33" s="4"/>
      <c r="J33" s="4"/>
      <c r="K33" s="4"/>
      <c r="L33" s="4"/>
      <c r="M33" s="4"/>
      <c r="N33" s="4"/>
      <c r="O33" s="4"/>
      <c r="P33" s="4"/>
      <c r="Q33" s="4"/>
    </row>
    <row r="34" spans="1:17" ht="79.5" hidden="1" customHeight="1">
      <c r="A34" s="43" t="s">
        <v>3357</v>
      </c>
      <c r="B34" s="375" t="s">
        <v>3358</v>
      </c>
      <c r="C34" s="376"/>
      <c r="D34" s="4"/>
      <c r="E34" s="4"/>
      <c r="F34" s="4"/>
      <c r="G34" s="4"/>
      <c r="H34" s="4"/>
      <c r="I34" s="4"/>
      <c r="J34" s="4"/>
      <c r="K34" s="4"/>
      <c r="L34" s="4"/>
      <c r="M34" s="4"/>
      <c r="N34" s="4"/>
      <c r="O34" s="4"/>
      <c r="P34" s="4"/>
      <c r="Q34" s="4"/>
    </row>
    <row r="35" spans="1:17" ht="70.5" hidden="1" customHeight="1">
      <c r="A35" s="43" t="s">
        <v>3359</v>
      </c>
      <c r="B35" s="375" t="s">
        <v>3360</v>
      </c>
      <c r="C35" s="376"/>
      <c r="D35" s="4"/>
      <c r="E35" s="4"/>
      <c r="F35" s="4"/>
      <c r="G35" s="4"/>
      <c r="H35" s="4"/>
      <c r="I35" s="4"/>
      <c r="J35" s="4"/>
      <c r="K35" s="4"/>
      <c r="L35" s="4"/>
      <c r="M35" s="4"/>
      <c r="N35" s="4"/>
      <c r="O35" s="4"/>
      <c r="P35" s="4"/>
      <c r="Q35" s="4"/>
    </row>
    <row r="36" spans="1:17" ht="45.75" hidden="1" customHeight="1">
      <c r="A36" s="43" t="s">
        <v>3361</v>
      </c>
      <c r="B36" s="375" t="s">
        <v>3362</v>
      </c>
      <c r="C36" s="376"/>
      <c r="D36" s="4"/>
      <c r="E36" s="4"/>
      <c r="F36" s="4"/>
      <c r="G36" s="4"/>
      <c r="H36" s="4"/>
      <c r="I36" s="4"/>
      <c r="J36" s="4"/>
      <c r="K36" s="4"/>
      <c r="L36" s="4"/>
      <c r="M36" s="4"/>
      <c r="N36" s="4"/>
      <c r="O36" s="4"/>
      <c r="P36" s="4"/>
      <c r="Q36" s="4"/>
    </row>
    <row r="37" spans="1:17" ht="54.75" hidden="1" customHeight="1">
      <c r="A37" s="43" t="s">
        <v>3363</v>
      </c>
      <c r="B37" s="375" t="s">
        <v>3364</v>
      </c>
      <c r="C37" s="376"/>
      <c r="D37" s="4"/>
      <c r="E37" s="4"/>
      <c r="F37" s="4"/>
      <c r="G37" s="4"/>
      <c r="H37" s="4"/>
      <c r="I37" s="4"/>
      <c r="J37" s="4"/>
      <c r="K37" s="4"/>
      <c r="L37" s="4"/>
      <c r="M37" s="4"/>
      <c r="N37" s="4"/>
      <c r="O37" s="4"/>
      <c r="P37" s="4"/>
      <c r="Q37" s="4"/>
    </row>
    <row r="38" spans="1:17" ht="37.5" hidden="1" customHeight="1">
      <c r="A38" s="43" t="s">
        <v>3365</v>
      </c>
      <c r="B38" s="375" t="s">
        <v>3366</v>
      </c>
      <c r="C38" s="376"/>
      <c r="D38" s="4"/>
      <c r="E38" s="4"/>
      <c r="F38" s="4"/>
      <c r="G38" s="4"/>
      <c r="H38" s="4"/>
      <c r="I38" s="4"/>
      <c r="J38" s="4"/>
      <c r="K38" s="4"/>
      <c r="L38" s="4"/>
      <c r="M38" s="4"/>
      <c r="N38" s="4"/>
      <c r="O38" s="4"/>
      <c r="P38" s="4"/>
      <c r="Q38" s="4"/>
    </row>
    <row r="39" spans="1:17" ht="61.5" hidden="1" customHeight="1">
      <c r="A39" s="43" t="s">
        <v>3367</v>
      </c>
      <c r="B39" s="375" t="s">
        <v>3368</v>
      </c>
      <c r="C39" s="376"/>
      <c r="D39" s="4"/>
      <c r="E39" s="4"/>
      <c r="F39" s="4"/>
      <c r="G39" s="4"/>
      <c r="H39" s="4"/>
      <c r="I39" s="4"/>
      <c r="J39" s="4"/>
      <c r="K39" s="4"/>
      <c r="L39" s="4"/>
      <c r="M39" s="4"/>
      <c r="N39" s="4"/>
      <c r="O39" s="4"/>
      <c r="P39" s="4"/>
      <c r="Q39" s="4"/>
    </row>
    <row r="40" spans="1:17" ht="53.25" hidden="1" customHeight="1">
      <c r="A40" s="43" t="s">
        <v>3369</v>
      </c>
      <c r="B40" s="375" t="s">
        <v>3370</v>
      </c>
      <c r="C40" s="376"/>
      <c r="D40" s="4"/>
      <c r="E40" s="4"/>
      <c r="F40" s="4"/>
      <c r="G40" s="4"/>
      <c r="H40" s="4"/>
      <c r="I40" s="4"/>
      <c r="J40" s="4"/>
      <c r="K40" s="4"/>
      <c r="L40" s="4"/>
      <c r="M40" s="4"/>
      <c r="N40" s="4"/>
      <c r="O40" s="4"/>
      <c r="P40" s="4"/>
      <c r="Q40" s="4"/>
    </row>
    <row r="41" spans="1:17" ht="73.5" hidden="1" customHeight="1">
      <c r="A41" s="43" t="s">
        <v>3371</v>
      </c>
      <c r="B41" s="375" t="s">
        <v>3372</v>
      </c>
      <c r="C41" s="376"/>
      <c r="D41" s="4"/>
      <c r="E41" s="4"/>
      <c r="F41" s="4"/>
      <c r="G41" s="4"/>
      <c r="H41" s="4"/>
      <c r="I41" s="4"/>
      <c r="J41" s="4"/>
      <c r="K41" s="4"/>
      <c r="L41" s="4"/>
      <c r="M41" s="4"/>
      <c r="N41" s="4"/>
      <c r="O41" s="4"/>
      <c r="P41" s="4"/>
      <c r="Q41" s="4"/>
    </row>
    <row r="42" spans="1:17" ht="57.75" hidden="1" customHeight="1">
      <c r="A42" s="43" t="s">
        <v>3373</v>
      </c>
      <c r="B42" s="375" t="s">
        <v>3374</v>
      </c>
      <c r="C42" s="376"/>
      <c r="D42" s="4"/>
      <c r="E42" s="4"/>
      <c r="F42" s="4"/>
      <c r="G42" s="4"/>
      <c r="H42" s="4"/>
      <c r="I42" s="4"/>
      <c r="J42" s="4"/>
      <c r="K42" s="4"/>
      <c r="L42" s="4"/>
      <c r="M42" s="4"/>
      <c r="N42" s="4"/>
      <c r="O42" s="4"/>
      <c r="P42" s="4"/>
      <c r="Q42" s="4"/>
    </row>
    <row r="43" spans="1:17" ht="84" hidden="1" customHeight="1">
      <c r="A43" s="43" t="s">
        <v>3375</v>
      </c>
      <c r="B43" s="375" t="s">
        <v>3376</v>
      </c>
      <c r="C43" s="376"/>
      <c r="D43" s="4"/>
      <c r="E43" s="4"/>
      <c r="F43" s="4"/>
      <c r="G43" s="4"/>
      <c r="H43" s="4"/>
      <c r="I43" s="4"/>
      <c r="J43" s="4"/>
      <c r="K43" s="4"/>
      <c r="L43" s="4"/>
      <c r="M43" s="4"/>
      <c r="N43" s="4"/>
      <c r="O43" s="4"/>
      <c r="P43" s="4"/>
      <c r="Q43" s="4"/>
    </row>
    <row r="44" spans="1:17" ht="48" hidden="1" customHeight="1">
      <c r="A44" s="43" t="s">
        <v>3377</v>
      </c>
      <c r="B44" s="375" t="s">
        <v>3378</v>
      </c>
      <c r="C44" s="376"/>
      <c r="D44" s="4"/>
      <c r="E44" s="4"/>
      <c r="F44" s="4"/>
      <c r="G44" s="4"/>
      <c r="H44" s="4"/>
      <c r="I44" s="4"/>
      <c r="J44" s="4"/>
      <c r="K44" s="4"/>
      <c r="L44" s="4"/>
      <c r="M44" s="4"/>
      <c r="N44" s="4"/>
      <c r="O44" s="4"/>
      <c r="P44" s="4"/>
      <c r="Q44" s="4"/>
    </row>
    <row r="45" spans="1:17" ht="57" hidden="1" customHeight="1">
      <c r="A45" s="43" t="s">
        <v>3379</v>
      </c>
      <c r="B45" s="375" t="s">
        <v>3380</v>
      </c>
      <c r="C45" s="376"/>
      <c r="D45" s="4"/>
      <c r="E45" s="4"/>
      <c r="F45" s="4"/>
      <c r="G45" s="4"/>
      <c r="H45" s="4"/>
      <c r="I45" s="4"/>
      <c r="J45" s="4"/>
      <c r="K45" s="4"/>
      <c r="L45" s="4"/>
      <c r="M45" s="4"/>
      <c r="N45" s="4"/>
      <c r="O45" s="4"/>
      <c r="P45" s="4"/>
      <c r="Q45" s="4"/>
    </row>
    <row r="46" spans="1:17" ht="73.5" hidden="1" customHeight="1">
      <c r="A46" s="43" t="s">
        <v>3381</v>
      </c>
      <c r="B46" s="385" t="s">
        <v>3382</v>
      </c>
      <c r="C46" s="376"/>
      <c r="D46" s="41"/>
      <c r="E46" s="4"/>
      <c r="F46" s="4"/>
      <c r="G46" s="4"/>
      <c r="H46" s="4"/>
      <c r="I46" s="4"/>
      <c r="J46" s="4"/>
      <c r="K46" s="4"/>
      <c r="L46" s="4"/>
      <c r="M46" s="4"/>
      <c r="N46" s="4"/>
      <c r="O46" s="4"/>
      <c r="P46" s="4"/>
      <c r="Q46" s="4"/>
    </row>
    <row r="47" spans="1:17" ht="66" hidden="1" customHeight="1">
      <c r="A47" s="48" t="s">
        <v>3383</v>
      </c>
      <c r="B47" s="386" t="s">
        <v>3384</v>
      </c>
      <c r="C47" s="386"/>
      <c r="D47" s="4"/>
      <c r="E47" s="4"/>
      <c r="F47" s="4"/>
      <c r="G47" s="4"/>
      <c r="H47" s="4"/>
      <c r="I47" s="4"/>
      <c r="J47" s="4"/>
      <c r="K47" s="4"/>
      <c r="L47" s="4"/>
      <c r="M47" s="4"/>
      <c r="N47" s="4"/>
      <c r="O47" s="4"/>
      <c r="P47" s="4"/>
      <c r="Q47" s="4"/>
    </row>
    <row r="48" spans="1:17" ht="123.75" customHeight="1">
      <c r="A48" s="269" t="s">
        <v>3385</v>
      </c>
      <c r="B48" s="384" t="s">
        <v>3386</v>
      </c>
      <c r="C48" s="383"/>
      <c r="D48" s="4"/>
      <c r="E48" s="4"/>
      <c r="F48" s="4"/>
      <c r="G48" s="4"/>
      <c r="H48" s="4"/>
      <c r="I48" s="4"/>
      <c r="J48" s="4"/>
      <c r="K48" s="4"/>
      <c r="L48" s="4"/>
      <c r="M48" s="4"/>
      <c r="N48" s="4"/>
      <c r="O48" s="4"/>
      <c r="P48" s="4"/>
      <c r="Q48" s="4"/>
    </row>
    <row r="49" spans="1:17" ht="34.5" customHeight="1">
      <c r="A49" s="269" t="s">
        <v>3387</v>
      </c>
      <c r="B49" s="382" t="s">
        <v>3388</v>
      </c>
      <c r="C49" s="383"/>
      <c r="D49" s="4"/>
      <c r="E49" s="4"/>
      <c r="F49" s="4"/>
      <c r="G49" s="4"/>
      <c r="H49" s="4"/>
      <c r="I49" s="4"/>
      <c r="J49" s="4"/>
      <c r="K49" s="4"/>
      <c r="L49" s="4"/>
      <c r="M49" s="4"/>
      <c r="N49" s="4"/>
      <c r="O49" s="4"/>
      <c r="P49" s="4"/>
      <c r="Q49" s="4"/>
    </row>
    <row r="50" spans="1:17" ht="34.5" customHeight="1">
      <c r="A50" s="269" t="s">
        <v>3389</v>
      </c>
      <c r="B50" s="382" t="s">
        <v>3390</v>
      </c>
      <c r="C50" s="383"/>
      <c r="D50" s="4"/>
      <c r="E50" s="4"/>
      <c r="F50" s="4"/>
      <c r="G50" s="4"/>
      <c r="H50" s="4"/>
      <c r="I50" s="4"/>
      <c r="J50" s="4"/>
      <c r="K50" s="4"/>
      <c r="L50" s="4"/>
      <c r="M50" s="4"/>
      <c r="N50" s="4"/>
      <c r="O50" s="4"/>
      <c r="P50" s="4"/>
      <c r="Q50" s="4"/>
    </row>
    <row r="51" spans="1:17" ht="31.5" customHeight="1">
      <c r="A51" s="311" t="s">
        <v>3391</v>
      </c>
      <c r="B51" s="381"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2023-02-10T13:30:57Z</cp:lastPrinted>
  <dcterms:created xsi:type="dcterms:W3CDTF">2022-04-01T05:14:30Z</dcterms:created>
  <dcterms:modified xsi:type="dcterms:W3CDTF">2023-02-14T11:13:05Z</dcterms:modified>
</cp:coreProperties>
</file>